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O_2.1.9-12\"/>
    </mc:Choice>
  </mc:AlternateContent>
  <xr:revisionPtr revIDLastSave="0" documentId="13_ncr:1_{A134828F-BBC5-4DDC-8B1B-55427484EA67}" xr6:coauthVersionLast="47" xr6:coauthVersionMax="47" xr10:uidLastSave="{00000000-0000-0000-0000-000000000000}"/>
  <bookViews>
    <workbookView xWindow="105" yWindow="135" windowWidth="22800" windowHeight="14370" tabRatio="861" xr2:uid="{23351DBB-45EC-4A61-ACE8-190524BD925E}"/>
  </bookViews>
  <sheets>
    <sheet name="Сводка затрат 2025-2026" sheetId="3" r:id="rId1"/>
    <sheet name=" ССР 2025г" sheetId="2" r:id="rId2"/>
    <sheet name="СЗ 2025" sheetId="1" r:id="rId3"/>
    <sheet name="ССР 2026" sheetId="5" r:id="rId4"/>
    <sheet name="СЗ 2026" sheetId="4" r:id="rId5"/>
  </sheets>
  <definedNames>
    <definedName name="_xlnm.Print_Titles" localSheetId="1">' ССР 2025г'!#REF!</definedName>
    <definedName name="_xlnm.Print_Titles" localSheetId="3">'ССР 2026'!$23:$23</definedName>
    <definedName name="Здания_КРУЭ__ЗРУ__укомплектованных_оборудованием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4" l="1"/>
  <c r="D26" i="3"/>
  <c r="K16" i="3"/>
  <c r="J23" i="3"/>
  <c r="I16" i="3"/>
  <c r="H16" i="3"/>
  <c r="K22" i="3"/>
  <c r="I15" i="3"/>
  <c r="K6" i="3"/>
  <c r="J6" i="3"/>
  <c r="I6" i="3"/>
  <c r="H6" i="3"/>
  <c r="K26" i="3"/>
  <c r="J26" i="3"/>
  <c r="I26" i="3"/>
  <c r="H26" i="3"/>
  <c r="L26" i="3" s="1"/>
  <c r="K19" i="3"/>
  <c r="J19" i="3"/>
  <c r="I19" i="3"/>
  <c r="H19" i="3"/>
  <c r="K18" i="3"/>
  <c r="H17" i="3"/>
  <c r="L12" i="3"/>
  <c r="L19" i="3" s="1"/>
  <c r="K25" i="3"/>
  <c r="J18" i="3"/>
  <c r="I18" i="3"/>
  <c r="H25" i="3"/>
  <c r="K17" i="3"/>
  <c r="J24" i="3"/>
  <c r="I24" i="3"/>
  <c r="H24" i="3"/>
  <c r="J13" i="3" l="1"/>
  <c r="I23" i="3"/>
  <c r="J15" i="3"/>
  <c r="L8" i="3"/>
  <c r="L15" i="3" s="1"/>
  <c r="L6" i="3"/>
  <c r="L9" i="3"/>
  <c r="L16" i="3" s="1"/>
  <c r="H13" i="3"/>
  <c r="K15" i="3"/>
  <c r="K20" i="3" s="1"/>
  <c r="K28" i="3" s="1"/>
  <c r="J16" i="3"/>
  <c r="I17" i="3"/>
  <c r="I20" i="3" s="1"/>
  <c r="I28" i="3" s="1"/>
  <c r="H18" i="3"/>
  <c r="I22" i="3"/>
  <c r="H23" i="3"/>
  <c r="K24" i="3"/>
  <c r="L24" i="3" s="1"/>
  <c r="J25" i="3"/>
  <c r="K13" i="3"/>
  <c r="H22" i="3"/>
  <c r="K23" i="3"/>
  <c r="K27" i="3" s="1"/>
  <c r="K29" i="3" s="1"/>
  <c r="I25" i="3"/>
  <c r="L25" i="3" s="1"/>
  <c r="L5" i="3"/>
  <c r="L10" i="3"/>
  <c r="L17" i="3" s="1"/>
  <c r="I13" i="3"/>
  <c r="H15" i="3"/>
  <c r="H20" i="3" s="1"/>
  <c r="H28" i="3" s="1"/>
  <c r="J17" i="3"/>
  <c r="J22" i="3"/>
  <c r="J27" i="3" s="1"/>
  <c r="J29" i="3" s="1"/>
  <c r="L11" i="3"/>
  <c r="L18" i="3" s="1"/>
  <c r="L23" i="3" l="1"/>
  <c r="J20" i="3"/>
  <c r="J28" i="3" s="1"/>
  <c r="I27" i="3"/>
  <c r="I29" i="3" s="1"/>
  <c r="L22" i="3"/>
  <c r="H27" i="3"/>
  <c r="H29" i="3" s="1"/>
  <c r="L13" i="3"/>
  <c r="L20" i="3"/>
  <c r="L28" i="3" s="1"/>
  <c r="L29" i="3" l="1"/>
  <c r="L27" i="3"/>
  <c r="C6" i="4" l="1"/>
  <c r="C6" i="3" l="1"/>
  <c r="D26" i="1"/>
  <c r="C6" i="1"/>
</calcChain>
</file>

<file path=xl/sharedStrings.xml><?xml version="1.0" encoding="utf-8"?>
<sst xmlns="http://schemas.openxmlformats.org/spreadsheetml/2006/main" count="244" uniqueCount="119">
  <si>
    <t>Заказчик</t>
  </si>
  <si>
    <t>АО "БЭСК"</t>
  </si>
  <si>
    <t>Сводка затрат в сумме в прогнозном уровне цен с НДС (тыс. руб.)</t>
  </si>
  <si>
    <t>4 кв. 2024 г.</t>
  </si>
  <si>
    <t>СВОДКА ЗАТРАТ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</si>
  <si>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</si>
  <si>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</si>
  <si>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</si>
  <si>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</si>
  <si>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</si>
  <si>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</si>
  <si>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</si>
  <si>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</si>
  <si>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</si>
  <si>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</si>
  <si>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</si>
  <si>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</si>
  <si>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Форма № 1</t>
  </si>
  <si>
    <t>(наименование организации)</t>
  </si>
  <si>
    <t>"Утвержден" "___"______________________2025г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</si>
  <si>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</si>
  <si>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</si>
  <si>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 № ССРСС-О_2.1.9-12</t>
  </si>
  <si>
    <t>Строительство электрических сетей в п. Мамырь Братского района, ул.Молодёжная, ул. 40 лет Победы, ул.Таёжная (ВЛИ-0,4кВ от ТП-5, 0,9км)</t>
  </si>
  <si>
    <t>Составлен(а) в базисном (текущем) уровне цен  4 кв 2024г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</si>
  <si>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</si>
  <si>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</si>
  <si>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</si>
  <si>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</si>
  <si>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</si>
  <si>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</si>
  <si>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</si>
  <si>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</si>
  <si>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</si>
  <si>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</si>
  <si>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ОС</t>
  </si>
  <si>
    <t>2.1.9-12 Объектная смета п Мамырь</t>
  </si>
  <si>
    <t>Всего с учетом "тендерный коэффициент"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</si>
  <si>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</si>
  <si>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</si>
  <si>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</si>
  <si>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</si>
  <si>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</si>
  <si>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</si>
  <si>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</si>
  <si>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</si>
  <si>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</si>
  <si>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</si>
  <si>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</si>
  <si>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</si>
  <si>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</si>
  <si>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</si>
  <si>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</si>
  <si>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</si>
  <si>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Сводный сметный расчет в сумме   4 261,992 тыс. руб.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</si>
  <si>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</si>
  <si>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</si>
  <si>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20%Г1.С:Г14.С</t>
  </si>
  <si>
    <t>20%Г1.М:Г14.М</t>
  </si>
  <si>
    <t>20%Г1.О:Г14.О</t>
  </si>
  <si>
    <t>20%Г1.П:Г14.П</t>
  </si>
  <si>
    <t xml:space="preserve"> </t>
  </si>
  <si>
    <t>Сводный сметный расчет в сумме   3 792,214 тыс. руб.</t>
  </si>
  <si>
    <t>2.1.9-12 2026г Объектная смета п Мамырь</t>
  </si>
  <si>
    <t>8</t>
  </si>
  <si>
    <t>Пуско-наладочныеработы</t>
  </si>
  <si>
    <t>ПН+П1+П2+П3+П4+П5+П6</t>
  </si>
  <si>
    <t>7</t>
  </si>
  <si>
    <t>Проектные работы</t>
  </si>
  <si>
    <t>Р+Р1+Р2+Р3+Р4+Р6</t>
  </si>
  <si>
    <t>№ пп</t>
  </si>
  <si>
    <t>Обоснование стоимости</t>
  </si>
  <si>
    <t>Стоимость объекта,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</si>
  <si>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</si>
  <si>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</si>
  <si>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</si>
  <si>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</si>
  <si>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</si>
  <si>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</si>
  <si>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</si>
  <si>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</si>
  <si>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</si>
  <si>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</si>
  <si>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</si>
  <si>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</si>
  <si>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</si>
  <si>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</si>
  <si>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</si>
  <si>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</si>
  <si>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</si>
  <si>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</si>
  <si>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</si>
  <si>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</si>
  <si>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</si>
  <si>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</si>
  <si>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</si>
  <si>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</si>
  <si>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</si>
  <si>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</si>
  <si>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</si>
  <si>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</si>
  <si>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</si>
  <si>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</si>
  <si>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</si>
  <si>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</si>
  <si>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</si>
  <si>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</si>
  <si>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</si>
  <si>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</si>
  <si>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</si>
  <si>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</si>
  <si>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</si>
  <si>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</si>
  <si>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</si>
  <si>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</si>
  <si>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</si>
  <si>
    <t>Сводка затрат в сумме в прогнозном уровне цен 2026г с НДС (тыс. руб.)</t>
  </si>
  <si>
    <t>Сводка затрат в сумме в прогнозном уровне цен 2025г с НДС (тыс. руб.)</t>
  </si>
  <si>
    <t>О_2.1.9-12 Строительство электрических сетей в п. Мамырь Братского района, ул.Молодёжная, ул. 40 лет Победы, ул.Таёжная, ул.Железнодорожная (ВЛ - 0,05км, ВЛИ - 1,2км, ТП - 1шт: 0,16МВА/1,25км)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</si>
</sst>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_-* #,##0.000\ _₽_-;\-* #,##0.000\ _₽_-;_-* &quot;-&quot;???\ _₽_-;_-@_-"/>
    <numFmt numFmtId="167" formatCode="_-* #,##0.00\ _₽_-;\-* #,##0.00\ _₽_-;_-* &quot;-&quot;??\ _₽_-;_-@_-"/>
    <numFmt numFmtId="168" formatCode="#,##0.000"/>
    <numFmt numFmtId="169" formatCode="0.000"/>
    <numFmt numFmtId="170" formatCode="#,##0.0"/>
    <numFmt numFmtId="171" formatCode="#,##0.0000000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i/>
      <sz val="12"/>
      <name val="Arial"/>
      <family val="1"/>
    </font>
    <font>
      <sz val="10"/>
      <name val="Arial"/>
      <family val="1"/>
    </font>
    <font>
      <b/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Arial"/>
      <family val="1"/>
    </font>
    <font>
      <i/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FF0000"/>
      <name val="Arial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10" fillId="0" borderId="0"/>
    <xf numFmtId="43" fontId="1" fillId="0" borderId="0" applyFont="0" applyFill="0" applyBorder="0" applyAlignment="0" applyProtection="0"/>
    <xf numFmtId="0" fontId="14" fillId="0" borderId="0"/>
    <xf numFmtId="0" fontId="22" fillId="0" borderId="0"/>
    <xf numFmtId="0" fontId="32" fillId="0" borderId="0"/>
    <xf numFmtId="0" fontId="32" fillId="0" borderId="0"/>
  </cellStyleXfs>
  <cellXfs count="189">
    <xf numFmtId="0" fontId="0" fillId="0" borderId="0" xfId="0"/>
    <xf numFmtId="0" fontId="3" fillId="0" borderId="0" xfId="1" applyFont="1" applyAlignment="1">
      <alignment horizontal="right" vertical="top"/>
    </xf>
    <xf numFmtId="0" fontId="2" fillId="0" borderId="0" xfId="2"/>
    <xf numFmtId="0" fontId="4" fillId="0" borderId="0" xfId="1" applyFont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 wrapText="1"/>
    </xf>
    <xf numFmtId="164" fontId="7" fillId="0" borderId="0" xfId="1" applyNumberFormat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2" fontId="11" fillId="0" borderId="0" xfId="3" applyNumberFormat="1" applyFont="1" applyAlignment="1">
      <alignment horizontal="center" vertical="center"/>
    </xf>
    <xf numFmtId="0" fontId="2" fillId="0" borderId="2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2" fillId="0" borderId="5" xfId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2" fillId="0" borderId="3" xfId="1" applyFont="1" applyBorder="1" applyAlignment="1">
      <alignment horizontal="left" vertical="center" wrapText="1"/>
    </xf>
    <xf numFmtId="165" fontId="12" fillId="0" borderId="5" xfId="4" applyNumberFormat="1" applyFont="1" applyFill="1" applyBorder="1" applyAlignment="1">
      <alignment vertical="center" wrapText="1"/>
    </xf>
    <xf numFmtId="166" fontId="2" fillId="0" borderId="0" xfId="2" applyNumberFormat="1"/>
    <xf numFmtId="43" fontId="12" fillId="0" borderId="5" xfId="4" applyFont="1" applyFill="1" applyBorder="1" applyAlignment="1">
      <alignment horizontal="center" vertical="center" wrapText="1"/>
    </xf>
    <xf numFmtId="167" fontId="2" fillId="0" borderId="0" xfId="2" applyNumberFormat="1"/>
    <xf numFmtId="43" fontId="12" fillId="0" borderId="5" xfId="4" applyFont="1" applyFill="1" applyBorder="1" applyAlignment="1">
      <alignment vertical="center" wrapText="1"/>
    </xf>
    <xf numFmtId="43" fontId="12" fillId="0" borderId="6" xfId="4" applyFont="1" applyFill="1" applyBorder="1" applyAlignment="1">
      <alignment vertical="center" wrapText="1"/>
    </xf>
    <xf numFmtId="2" fontId="2" fillId="0" borderId="0" xfId="2" applyNumberFormat="1"/>
    <xf numFmtId="49" fontId="17" fillId="0" borderId="0" xfId="5" applyNumberFormat="1" applyFont="1"/>
    <xf numFmtId="0" fontId="17" fillId="0" borderId="0" xfId="5" applyFont="1"/>
    <xf numFmtId="0" fontId="17" fillId="0" borderId="0" xfId="5" applyFont="1" applyAlignment="1">
      <alignment wrapText="1"/>
    </xf>
    <xf numFmtId="0" fontId="15" fillId="0" borderId="0" xfId="5" applyFont="1" applyAlignment="1">
      <alignment horizontal="center"/>
    </xf>
    <xf numFmtId="0" fontId="14" fillId="0" borderId="0" xfId="5"/>
    <xf numFmtId="0" fontId="15" fillId="0" borderId="0" xfId="5" applyFont="1" applyAlignment="1">
      <alignment horizontal="right"/>
    </xf>
    <xf numFmtId="49" fontId="15" fillId="0" borderId="0" xfId="5" applyNumberFormat="1" applyFont="1"/>
    <xf numFmtId="0" fontId="15" fillId="0" borderId="0" xfId="5" applyFont="1"/>
    <xf numFmtId="0" fontId="15" fillId="0" borderId="0" xfId="5" applyFont="1" applyAlignment="1">
      <alignment wrapText="1"/>
    </xf>
    <xf numFmtId="49" fontId="16" fillId="0" borderId="0" xfId="5" applyNumberFormat="1" applyFont="1"/>
    <xf numFmtId="49" fontId="18" fillId="0" borderId="0" xfId="5" applyNumberFormat="1" applyFont="1" applyAlignment="1">
      <alignment horizontal="center"/>
    </xf>
    <xf numFmtId="0" fontId="18" fillId="0" borderId="0" xfId="5" applyFont="1" applyAlignment="1">
      <alignment horizontal="center"/>
    </xf>
    <xf numFmtId="49" fontId="15" fillId="0" borderId="0" xfId="5" applyNumberFormat="1" applyFont="1" applyAlignment="1">
      <alignment wrapText="1"/>
    </xf>
    <xf numFmtId="49" fontId="13" fillId="0" borderId="0" xfId="5" applyNumberFormat="1" applyFont="1" applyAlignment="1">
      <alignment vertical="top"/>
    </xf>
    <xf numFmtId="0" fontId="13" fillId="0" borderId="0" xfId="5" applyFont="1" applyAlignment="1">
      <alignment vertical="top"/>
    </xf>
    <xf numFmtId="0" fontId="13" fillId="0" borderId="0" xfId="5" applyFont="1" applyAlignment="1">
      <alignment horizontal="center"/>
    </xf>
    <xf numFmtId="0" fontId="13" fillId="0" borderId="0" xfId="5" applyFont="1"/>
    <xf numFmtId="49" fontId="16" fillId="0" borderId="0" xfId="5" applyNumberFormat="1" applyFont="1" applyAlignment="1">
      <alignment horizontal="left"/>
    </xf>
    <xf numFmtId="49" fontId="17" fillId="0" borderId="10" xfId="5" applyNumberFormat="1" applyFont="1" applyBorder="1" applyAlignment="1">
      <alignment horizontal="center" vertical="top" wrapText="1"/>
    </xf>
    <xf numFmtId="0" fontId="17" fillId="0" borderId="10" xfId="5" applyFont="1" applyBorder="1" applyAlignment="1">
      <alignment horizontal="center" vertical="top" wrapText="1"/>
    </xf>
    <xf numFmtId="49" fontId="17" fillId="0" borderId="10" xfId="5" applyNumberFormat="1" applyFont="1" applyBorder="1" applyAlignment="1">
      <alignment horizontal="left" vertical="top" wrapText="1"/>
    </xf>
    <xf numFmtId="0" fontId="17" fillId="0" borderId="10" xfId="5" applyFont="1" applyBorder="1" applyAlignment="1">
      <alignment horizontal="left" vertical="top" wrapText="1"/>
    </xf>
    <xf numFmtId="168" fontId="17" fillId="0" borderId="10" xfId="5" applyNumberFormat="1" applyFont="1" applyBorder="1" applyAlignment="1">
      <alignment horizontal="right" vertical="top" wrapText="1"/>
    </xf>
    <xf numFmtId="0" fontId="17" fillId="0" borderId="10" xfId="5" applyFont="1" applyBorder="1" applyAlignment="1">
      <alignment horizontal="right" vertical="top" wrapText="1"/>
    </xf>
    <xf numFmtId="4" fontId="17" fillId="0" borderId="10" xfId="5" applyNumberFormat="1" applyFont="1" applyBorder="1" applyAlignment="1">
      <alignment horizontal="right" vertical="top" wrapText="1"/>
    </xf>
    <xf numFmtId="49" fontId="21" fillId="0" borderId="10" xfId="5" applyNumberFormat="1" applyFont="1" applyBorder="1"/>
    <xf numFmtId="4" fontId="21" fillId="0" borderId="10" xfId="5" applyNumberFormat="1" applyFont="1" applyBorder="1" applyAlignment="1">
      <alignment horizontal="right" vertical="top" wrapText="1"/>
    </xf>
    <xf numFmtId="0" fontId="21" fillId="0" borderId="10" xfId="5" applyFont="1" applyBorder="1" applyAlignment="1">
      <alignment horizontal="right" vertical="top" wrapText="1"/>
    </xf>
    <xf numFmtId="0" fontId="21" fillId="0" borderId="10" xfId="5" applyFont="1" applyBorder="1" applyAlignment="1">
      <alignment horizontal="right" vertical="top"/>
    </xf>
    <xf numFmtId="4" fontId="21" fillId="0" borderId="10" xfId="5" applyNumberFormat="1" applyFont="1" applyBorder="1" applyAlignment="1">
      <alignment horizontal="right" vertical="top"/>
    </xf>
    <xf numFmtId="169" fontId="17" fillId="0" borderId="10" xfId="5" applyNumberFormat="1" applyFont="1" applyBorder="1" applyAlignment="1">
      <alignment horizontal="right" vertical="top" wrapText="1"/>
    </xf>
    <xf numFmtId="169" fontId="21" fillId="0" borderId="10" xfId="5" applyNumberFormat="1" applyFont="1" applyBorder="1" applyAlignment="1">
      <alignment horizontal="right" vertical="top" wrapText="1"/>
    </xf>
    <xf numFmtId="169" fontId="21" fillId="0" borderId="10" xfId="5" applyNumberFormat="1" applyFont="1" applyBorder="1" applyAlignment="1">
      <alignment horizontal="right" vertical="top"/>
    </xf>
    <xf numFmtId="168" fontId="21" fillId="0" borderId="10" xfId="5" applyNumberFormat="1" applyFont="1" applyBorder="1" applyAlignment="1">
      <alignment horizontal="right" vertical="top" wrapText="1"/>
    </xf>
    <xf numFmtId="168" fontId="21" fillId="0" borderId="10" xfId="5" applyNumberFormat="1" applyFont="1" applyBorder="1" applyAlignment="1">
      <alignment horizontal="right" vertical="top"/>
    </xf>
    <xf numFmtId="165" fontId="12" fillId="0" borderId="6" xfId="4" applyNumberFormat="1" applyFont="1" applyFill="1" applyBorder="1" applyAlignment="1">
      <alignment vertical="center" wrapText="1"/>
    </xf>
    <xf numFmtId="0" fontId="22" fillId="0" borderId="0" xfId="6"/>
    <xf numFmtId="0" fontId="23" fillId="0" borderId="0" xfId="6" applyFont="1" applyAlignment="1">
      <alignment horizontal="right"/>
    </xf>
    <xf numFmtId="49" fontId="23" fillId="0" borderId="0" xfId="6" applyNumberFormat="1" applyFont="1"/>
    <xf numFmtId="0" fontId="23" fillId="0" borderId="0" xfId="6" applyFont="1"/>
    <xf numFmtId="0" fontId="23" fillId="0" borderId="0" xfId="6" applyFont="1" applyAlignment="1">
      <alignment wrapText="1"/>
    </xf>
    <xf numFmtId="0" fontId="23" fillId="0" borderId="0" xfId="6" applyFont="1" applyAlignment="1">
      <alignment horizontal="center"/>
    </xf>
    <xf numFmtId="49" fontId="25" fillId="0" borderId="0" xfId="6" applyNumberFormat="1" applyFont="1"/>
    <xf numFmtId="49" fontId="26" fillId="0" borderId="0" xfId="6" applyNumberFormat="1" applyFont="1"/>
    <xf numFmtId="49" fontId="27" fillId="0" borderId="0" xfId="6" applyNumberFormat="1" applyFont="1" applyAlignment="1">
      <alignment horizontal="center"/>
    </xf>
    <xf numFmtId="0" fontId="27" fillId="0" borderId="0" xfId="6" applyFont="1" applyAlignment="1">
      <alignment horizontal="center"/>
    </xf>
    <xf numFmtId="49" fontId="23" fillId="0" borderId="0" xfId="6" applyNumberFormat="1" applyFont="1" applyAlignment="1">
      <alignment wrapText="1"/>
    </xf>
    <xf numFmtId="49" fontId="24" fillId="0" borderId="0" xfId="6" applyNumberFormat="1" applyFont="1" applyAlignment="1">
      <alignment vertical="top"/>
    </xf>
    <xf numFmtId="0" fontId="24" fillId="0" borderId="0" xfId="6" applyFont="1" applyAlignment="1">
      <alignment vertical="top"/>
    </xf>
    <xf numFmtId="0" fontId="24" fillId="0" borderId="0" xfId="6" applyFont="1" applyAlignment="1">
      <alignment horizontal="center"/>
    </xf>
    <xf numFmtId="0" fontId="24" fillId="0" borderId="0" xfId="6" applyFont="1"/>
    <xf numFmtId="49" fontId="25" fillId="0" borderId="0" xfId="6" applyNumberFormat="1" applyFont="1" applyAlignment="1">
      <alignment horizontal="left"/>
    </xf>
    <xf numFmtId="49" fontId="26" fillId="0" borderId="10" xfId="6" applyNumberFormat="1" applyFont="1" applyBorder="1" applyAlignment="1">
      <alignment horizontal="center" vertical="top" wrapText="1"/>
    </xf>
    <xf numFmtId="0" fontId="26" fillId="0" borderId="10" xfId="6" applyFont="1" applyBorder="1" applyAlignment="1">
      <alignment horizontal="center" vertical="top" wrapText="1"/>
    </xf>
    <xf numFmtId="0" fontId="29" fillId="0" borderId="0" xfId="6" applyFont="1" applyAlignment="1">
      <alignment wrapText="1"/>
    </xf>
    <xf numFmtId="49" fontId="26" fillId="0" borderId="10" xfId="6" applyNumberFormat="1" applyFont="1" applyBorder="1" applyAlignment="1">
      <alignment horizontal="left" vertical="top" wrapText="1"/>
    </xf>
    <xf numFmtId="0" fontId="26" fillId="0" borderId="10" xfId="6" applyFont="1" applyBorder="1" applyAlignment="1">
      <alignment horizontal="left" vertical="top" wrapText="1"/>
    </xf>
    <xf numFmtId="168" fontId="26" fillId="0" borderId="10" xfId="6" applyNumberFormat="1" applyFont="1" applyBorder="1" applyAlignment="1">
      <alignment horizontal="right" vertical="top" wrapText="1"/>
    </xf>
    <xf numFmtId="0" fontId="26" fillId="0" borderId="10" xfId="6" applyFont="1" applyBorder="1" applyAlignment="1">
      <alignment horizontal="right" vertical="top" wrapText="1"/>
    </xf>
    <xf numFmtId="49" fontId="30" fillId="0" borderId="10" xfId="6" applyNumberFormat="1" applyFont="1" applyBorder="1"/>
    <xf numFmtId="168" fontId="30" fillId="0" borderId="10" xfId="6" applyNumberFormat="1" applyFont="1" applyBorder="1" applyAlignment="1">
      <alignment horizontal="right" vertical="top" wrapText="1"/>
    </xf>
    <xf numFmtId="0" fontId="30" fillId="0" borderId="10" xfId="6" applyFont="1" applyBorder="1" applyAlignment="1">
      <alignment horizontal="right" vertical="top" wrapText="1"/>
    </xf>
    <xf numFmtId="168" fontId="30" fillId="0" borderId="10" xfId="6" applyNumberFormat="1" applyFont="1" applyBorder="1" applyAlignment="1">
      <alignment horizontal="right" vertical="top"/>
    </xf>
    <xf numFmtId="0" fontId="30" fillId="0" borderId="10" xfId="6" applyFont="1" applyBorder="1" applyAlignment="1">
      <alignment horizontal="right" vertical="top"/>
    </xf>
    <xf numFmtId="0" fontId="30" fillId="0" borderId="0" xfId="6" applyFont="1" applyAlignment="1">
      <alignment wrapText="1"/>
    </xf>
    <xf numFmtId="0" fontId="25" fillId="0" borderId="0" xfId="6" applyFont="1" applyAlignment="1">
      <alignment wrapText="1"/>
    </xf>
    <xf numFmtId="169" fontId="26" fillId="0" borderId="10" xfId="6" applyNumberFormat="1" applyFont="1" applyBorder="1" applyAlignment="1">
      <alignment horizontal="right" vertical="top" wrapText="1"/>
    </xf>
    <xf numFmtId="169" fontId="30" fillId="0" borderId="10" xfId="6" applyNumberFormat="1" applyFont="1" applyBorder="1" applyAlignment="1">
      <alignment horizontal="right" vertical="top"/>
    </xf>
    <xf numFmtId="2" fontId="26" fillId="0" borderId="10" xfId="6" applyNumberFormat="1" applyFont="1" applyBorder="1" applyAlignment="1">
      <alignment horizontal="right" vertical="top" wrapText="1"/>
    </xf>
    <xf numFmtId="2" fontId="30" fillId="0" borderId="10" xfId="6" applyNumberFormat="1" applyFont="1" applyBorder="1" applyAlignment="1">
      <alignment horizontal="right" vertical="top" wrapText="1"/>
    </xf>
    <xf numFmtId="2" fontId="30" fillId="0" borderId="10" xfId="6" applyNumberFormat="1" applyFont="1" applyBorder="1" applyAlignment="1">
      <alignment horizontal="right" vertical="top"/>
    </xf>
    <xf numFmtId="49" fontId="23" fillId="0" borderId="0" xfId="6" applyNumberFormat="1" applyFont="1" applyAlignment="1">
      <alignment horizontal="left" vertical="top"/>
    </xf>
    <xf numFmtId="0" fontId="23" fillId="0" borderId="0" xfId="6" applyFont="1" applyAlignment="1">
      <alignment horizontal="left" vertical="top"/>
    </xf>
    <xf numFmtId="0" fontId="31" fillId="0" borderId="0" xfId="6" applyFont="1" applyAlignment="1">
      <alignment horizontal="left" vertical="top"/>
    </xf>
    <xf numFmtId="0" fontId="26" fillId="0" borderId="0" xfId="6" applyFont="1"/>
    <xf numFmtId="0" fontId="26" fillId="0" borderId="0" xfId="6" applyFont="1" applyAlignment="1">
      <alignment wrapText="1"/>
    </xf>
    <xf numFmtId="0" fontId="33" fillId="0" borderId="10" xfId="7" applyFont="1" applyBorder="1" applyAlignment="1">
      <alignment horizontal="center" vertical="center" wrapText="1"/>
    </xf>
    <xf numFmtId="0" fontId="33" fillId="0" borderId="10" xfId="8" applyFont="1" applyBorder="1" applyAlignment="1">
      <alignment horizontal="center" wrapText="1"/>
    </xf>
    <xf numFmtId="49" fontId="34" fillId="2" borderId="10" xfId="7" applyNumberFormat="1" applyFont="1" applyFill="1" applyBorder="1" applyAlignment="1">
      <alignment horizontal="center" vertical="center" wrapText="1"/>
    </xf>
    <xf numFmtId="4" fontId="34" fillId="2" borderId="10" xfId="7" applyNumberFormat="1" applyFont="1" applyFill="1" applyBorder="1" applyAlignment="1">
      <alignment horizontal="right" vertical="center" wrapText="1"/>
    </xf>
    <xf numFmtId="49" fontId="33" fillId="0" borderId="10" xfId="7" applyNumberFormat="1" applyFont="1" applyBorder="1" applyAlignment="1">
      <alignment horizontal="center" vertical="center" wrapText="1"/>
    </xf>
    <xf numFmtId="168" fontId="33" fillId="0" borderId="10" xfId="7" applyNumberFormat="1" applyFont="1" applyBorder="1" applyAlignment="1">
      <alignment horizontal="right" vertical="center" wrapText="1"/>
    </xf>
    <xf numFmtId="4" fontId="33" fillId="0" borderId="10" xfId="7" applyNumberFormat="1" applyFont="1" applyBorder="1" applyAlignment="1">
      <alignment horizontal="right" vertical="center" wrapText="1"/>
    </xf>
    <xf numFmtId="4" fontId="33" fillId="0" borderId="10" xfId="7" applyNumberFormat="1" applyFont="1" applyBorder="1" applyAlignment="1">
      <alignment horizontal="center" vertical="center" wrapText="1"/>
    </xf>
    <xf numFmtId="4" fontId="34" fillId="2" borderId="10" xfId="7" applyNumberFormat="1" applyFont="1" applyFill="1" applyBorder="1" applyAlignment="1">
      <alignment horizontal="center" vertical="center" wrapText="1"/>
    </xf>
    <xf numFmtId="2" fontId="33" fillId="0" borderId="10" xfId="0" applyNumberFormat="1" applyFont="1" applyBorder="1" applyAlignment="1">
      <alignment horizontal="center" vertical="center" wrapText="1"/>
    </xf>
    <xf numFmtId="1" fontId="33" fillId="0" borderId="10" xfId="0" applyNumberFormat="1" applyFont="1" applyBorder="1" applyAlignment="1">
      <alignment horizontal="center" vertical="center" wrapText="1"/>
    </xf>
    <xf numFmtId="4" fontId="35" fillId="0" borderId="10" xfId="7" applyNumberFormat="1" applyFont="1" applyBorder="1" applyAlignment="1">
      <alignment horizontal="right" vertical="center" wrapText="1"/>
    </xf>
    <xf numFmtId="170" fontId="33" fillId="0" borderId="10" xfId="7" applyNumberFormat="1" applyFont="1" applyBorder="1" applyAlignment="1">
      <alignment horizontal="center" vertical="center" wrapText="1"/>
    </xf>
    <xf numFmtId="49" fontId="35" fillId="0" borderId="10" xfId="7" applyNumberFormat="1" applyFont="1" applyBorder="1" applyAlignment="1">
      <alignment horizontal="center" vertical="center" wrapText="1"/>
    </xf>
    <xf numFmtId="171" fontId="33" fillId="0" borderId="10" xfId="7" applyNumberFormat="1" applyFont="1" applyBorder="1" applyAlignment="1">
      <alignment horizontal="center" vertical="center" wrapText="1"/>
    </xf>
    <xf numFmtId="49" fontId="33" fillId="3" borderId="10" xfId="7" applyNumberFormat="1" applyFont="1" applyFill="1" applyBorder="1" applyAlignment="1">
      <alignment horizontal="center" vertical="center" wrapText="1"/>
    </xf>
    <xf numFmtId="4" fontId="33" fillId="3" borderId="10" xfId="7" applyNumberFormat="1" applyFont="1" applyFill="1" applyBorder="1" applyAlignment="1">
      <alignment horizontal="right" vertical="center" wrapText="1"/>
    </xf>
    <xf numFmtId="0" fontId="33" fillId="0" borderId="0" xfId="2" applyFont="1"/>
    <xf numFmtId="0" fontId="33" fillId="3" borderId="10" xfId="7" applyFont="1" applyFill="1" applyBorder="1" applyAlignment="1">
      <alignment horizontal="left" vertical="center" wrapText="1"/>
    </xf>
    <xf numFmtId="0" fontId="33" fillId="0" borderId="10" xfId="7" applyFont="1" applyBorder="1" applyAlignment="1">
      <alignment horizontal="left" vertical="center" wrapText="1"/>
    </xf>
    <xf numFmtId="0" fontId="35" fillId="0" borderId="10" xfId="7" applyFont="1" applyBorder="1" applyAlignment="1">
      <alignment horizontal="left" vertical="center" wrapText="1"/>
    </xf>
    <xf numFmtId="0" fontId="34" fillId="2" borderId="15" xfId="7" applyFont="1" applyFill="1" applyBorder="1" applyAlignment="1">
      <alignment horizontal="left" vertical="center" wrapText="1"/>
    </xf>
    <xf numFmtId="0" fontId="34" fillId="2" borderId="16" xfId="7" applyFont="1" applyFill="1" applyBorder="1" applyAlignment="1">
      <alignment horizontal="left" vertical="center" wrapText="1"/>
    </xf>
    <xf numFmtId="0" fontId="34" fillId="2" borderId="17" xfId="7" applyFont="1" applyFill="1" applyBorder="1" applyAlignment="1">
      <alignment horizontal="left" vertical="center" wrapText="1"/>
    </xf>
    <xf numFmtId="0" fontId="33" fillId="0" borderId="15" xfId="7" applyFont="1" applyBorder="1" applyAlignment="1">
      <alignment horizontal="left" vertical="center" wrapText="1"/>
    </xf>
    <xf numFmtId="0" fontId="33" fillId="0" borderId="17" xfId="7" applyFont="1" applyBorder="1" applyAlignment="1">
      <alignment horizontal="left" vertical="center" wrapText="1"/>
    </xf>
    <xf numFmtId="0" fontId="35" fillId="0" borderId="15" xfId="7" applyFont="1" applyBorder="1" applyAlignment="1">
      <alignment horizontal="left" vertical="center" wrapText="1"/>
    </xf>
    <xf numFmtId="0" fontId="35" fillId="0" borderId="17" xfId="7" applyFont="1" applyBorder="1" applyAlignment="1">
      <alignment horizontal="left" vertical="center" wrapText="1"/>
    </xf>
    <xf numFmtId="49" fontId="33" fillId="0" borderId="12" xfId="7" applyNumberFormat="1" applyFont="1" applyBorder="1" applyAlignment="1">
      <alignment horizontal="center" vertical="center" wrapText="1"/>
    </xf>
    <xf numFmtId="49" fontId="33" fillId="0" borderId="18" xfId="7" applyNumberFormat="1" applyFont="1" applyBorder="1" applyAlignment="1">
      <alignment horizontal="center" vertical="center" wrapText="1"/>
    </xf>
    <xf numFmtId="49" fontId="33" fillId="0" borderId="14" xfId="7" applyNumberFormat="1" applyFont="1" applyBorder="1" applyAlignment="1">
      <alignment horizontal="center" vertical="center" wrapText="1"/>
    </xf>
    <xf numFmtId="49" fontId="33" fillId="0" borderId="19" xfId="7" applyNumberFormat="1" applyFont="1" applyBorder="1" applyAlignment="1">
      <alignment horizontal="center" vertical="center" wrapText="1"/>
    </xf>
    <xf numFmtId="0" fontId="33" fillId="0" borderId="15" xfId="7" applyFont="1" applyBorder="1" applyAlignment="1">
      <alignment horizontal="center" vertical="center" wrapText="1"/>
    </xf>
    <xf numFmtId="0" fontId="33" fillId="0" borderId="16" xfId="7" applyFont="1" applyBorder="1" applyAlignment="1">
      <alignment horizontal="center" vertical="center" wrapText="1"/>
    </xf>
    <xf numFmtId="0" fontId="33" fillId="0" borderId="17" xfId="7" applyFont="1" applyBorder="1" applyAlignment="1">
      <alignment horizontal="center" vertical="center" wrapText="1"/>
    </xf>
    <xf numFmtId="0" fontId="33" fillId="0" borderId="9" xfId="7" applyFont="1" applyBorder="1" applyAlignment="1">
      <alignment horizontal="center" vertical="center" wrapText="1"/>
    </xf>
    <xf numFmtId="0" fontId="33" fillId="0" borderId="13" xfId="7" applyFont="1" applyBorder="1" applyAlignment="1">
      <alignment horizontal="center" vertical="center" wrapText="1"/>
    </xf>
    <xf numFmtId="0" fontId="33" fillId="0" borderId="15" xfId="8" applyFont="1" applyBorder="1" applyAlignment="1">
      <alignment horizontal="center" wrapText="1"/>
    </xf>
    <xf numFmtId="0" fontId="33" fillId="0" borderId="17" xfId="8" applyFont="1" applyBorder="1" applyAlignment="1">
      <alignment horizontal="center" wrapText="1"/>
    </xf>
    <xf numFmtId="0" fontId="3" fillId="0" borderId="0" xfId="1" applyFont="1" applyAlignment="1">
      <alignment horizontal="center" vertical="center"/>
    </xf>
    <xf numFmtId="0" fontId="36" fillId="0" borderId="7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13" fillId="0" borderId="0" xfId="1" applyFont="1" applyAlignment="1">
      <alignment horizontal="left" vertical="center" wrapText="1"/>
    </xf>
    <xf numFmtId="0" fontId="13" fillId="0" borderId="8" xfId="5" applyFont="1" applyBorder="1" applyAlignment="1">
      <alignment horizontal="center" vertical="top"/>
    </xf>
    <xf numFmtId="0" fontId="15" fillId="0" borderId="0" xfId="5" applyFont="1" applyAlignment="1">
      <alignment horizontal="left"/>
    </xf>
    <xf numFmtId="49" fontId="17" fillId="0" borderId="9" xfId="5" applyNumberFormat="1" applyFont="1" applyBorder="1" applyAlignment="1">
      <alignment horizontal="center" vertical="center" wrapText="1"/>
    </xf>
    <xf numFmtId="49" fontId="17" fillId="0" borderId="11" xfId="5" applyNumberFormat="1" applyFont="1" applyBorder="1" applyAlignment="1">
      <alignment horizontal="center" vertical="center" wrapText="1"/>
    </xf>
    <xf numFmtId="49" fontId="17" fillId="0" borderId="13" xfId="5" applyNumberFormat="1" applyFont="1" applyBorder="1" applyAlignment="1">
      <alignment horizontal="center" vertical="center" wrapText="1"/>
    </xf>
    <xf numFmtId="0" fontId="17" fillId="0" borderId="9" xfId="5" applyFont="1" applyBorder="1" applyAlignment="1">
      <alignment horizontal="center" vertical="center" wrapText="1"/>
    </xf>
    <xf numFmtId="0" fontId="17" fillId="0" borderId="11" xfId="5" applyFont="1" applyBorder="1" applyAlignment="1">
      <alignment horizontal="center" vertical="center" wrapText="1"/>
    </xf>
    <xf numFmtId="0" fontId="17" fillId="0" borderId="13" xfId="5" applyFont="1" applyBorder="1" applyAlignment="1">
      <alignment horizontal="center" vertical="center" wrapText="1"/>
    </xf>
    <xf numFmtId="0" fontId="17" fillId="0" borderId="10" xfId="5" applyFont="1" applyBorder="1" applyAlignment="1">
      <alignment horizontal="center" vertical="center" wrapText="1"/>
    </xf>
    <xf numFmtId="0" fontId="21" fillId="0" borderId="15" xfId="5" applyFont="1" applyBorder="1" applyAlignment="1">
      <alignment horizontal="right" vertical="top" wrapText="1"/>
    </xf>
    <xf numFmtId="0" fontId="21" fillId="0" borderId="17" xfId="5" applyFont="1" applyBorder="1" applyAlignment="1">
      <alignment horizontal="right" vertical="top" wrapText="1"/>
    </xf>
    <xf numFmtId="0" fontId="16" fillId="0" borderId="15" xfId="5" applyFont="1" applyBorder="1" applyAlignment="1">
      <alignment horizontal="right" vertical="top" wrapText="1"/>
    </xf>
    <xf numFmtId="0" fontId="16" fillId="0" borderId="17" xfId="5" applyFont="1" applyBorder="1" applyAlignment="1">
      <alignment horizontal="right" vertical="top" wrapText="1"/>
    </xf>
    <xf numFmtId="0" fontId="20" fillId="0" borderId="15" xfId="5" applyFont="1" applyBorder="1" applyAlignment="1">
      <alignment horizontal="left" vertical="center" wrapText="1"/>
    </xf>
    <xf numFmtId="0" fontId="20" fillId="0" borderId="16" xfId="5" applyFont="1" applyBorder="1" applyAlignment="1">
      <alignment horizontal="left" vertical="center" wrapText="1"/>
    </xf>
    <xf numFmtId="0" fontId="20" fillId="0" borderId="17" xfId="5" applyFont="1" applyBorder="1" applyAlignment="1">
      <alignment horizontal="left" vertical="center" wrapText="1"/>
    </xf>
    <xf numFmtId="0" fontId="17" fillId="0" borderId="12" xfId="5" applyFont="1" applyBorder="1" applyAlignment="1">
      <alignment horizontal="center" vertical="center" wrapText="1"/>
    </xf>
    <xf numFmtId="0" fontId="17" fillId="0" borderId="14" xfId="5" applyFont="1" applyBorder="1" applyAlignment="1">
      <alignment horizontal="center" vertical="center" wrapText="1"/>
    </xf>
    <xf numFmtId="0" fontId="15" fillId="0" borderId="7" xfId="5" applyFont="1" applyBorder="1" applyAlignment="1">
      <alignment horizontal="center" wrapText="1"/>
    </xf>
    <xf numFmtId="0" fontId="13" fillId="0" borderId="8" xfId="5" applyFont="1" applyBorder="1" applyAlignment="1">
      <alignment horizontal="center"/>
    </xf>
    <xf numFmtId="0" fontId="15" fillId="0" borderId="0" xfId="5" applyFont="1" applyAlignment="1">
      <alignment horizontal="center"/>
    </xf>
    <xf numFmtId="0" fontId="19" fillId="0" borderId="0" xfId="5" applyFont="1" applyAlignment="1">
      <alignment horizontal="center"/>
    </xf>
    <xf numFmtId="0" fontId="23" fillId="0" borderId="7" xfId="6" applyFont="1" applyBorder="1" applyAlignment="1">
      <alignment horizontal="center" wrapText="1"/>
    </xf>
    <xf numFmtId="0" fontId="24" fillId="0" borderId="8" xfId="6" applyFont="1" applyBorder="1" applyAlignment="1">
      <alignment horizontal="center"/>
    </xf>
    <xf numFmtId="0" fontId="23" fillId="0" borderId="0" xfId="6" applyFont="1" applyAlignment="1">
      <alignment horizontal="center"/>
    </xf>
    <xf numFmtId="0" fontId="28" fillId="0" borderId="0" xfId="6" applyFont="1" applyAlignment="1">
      <alignment horizontal="center"/>
    </xf>
    <xf numFmtId="0" fontId="29" fillId="0" borderId="15" xfId="6" applyFont="1" applyBorder="1" applyAlignment="1">
      <alignment horizontal="left" vertical="center" wrapText="1"/>
    </xf>
    <xf numFmtId="0" fontId="29" fillId="0" borderId="16" xfId="6" applyFont="1" applyBorder="1" applyAlignment="1">
      <alignment horizontal="left" vertical="center" wrapText="1"/>
    </xf>
    <xf numFmtId="0" fontId="29" fillId="0" borderId="17" xfId="6" applyFont="1" applyBorder="1" applyAlignment="1">
      <alignment horizontal="left" vertical="center" wrapText="1"/>
    </xf>
    <xf numFmtId="0" fontId="24" fillId="0" borderId="8" xfId="6" applyFont="1" applyBorder="1" applyAlignment="1">
      <alignment horizontal="center" vertical="top"/>
    </xf>
    <xf numFmtId="0" fontId="23" fillId="0" borderId="0" xfId="6" applyFont="1" applyAlignment="1">
      <alignment horizontal="left"/>
    </xf>
    <xf numFmtId="49" fontId="26" fillId="0" borderId="9" xfId="6" applyNumberFormat="1" applyFont="1" applyBorder="1" applyAlignment="1">
      <alignment horizontal="center" vertical="center" wrapText="1"/>
    </xf>
    <xf numFmtId="49" fontId="26" fillId="0" borderId="11" xfId="6" applyNumberFormat="1" applyFont="1" applyBorder="1" applyAlignment="1">
      <alignment horizontal="center" vertical="center" wrapText="1"/>
    </xf>
    <xf numFmtId="49" fontId="26" fillId="0" borderId="13" xfId="6" applyNumberFormat="1" applyFont="1" applyBorder="1" applyAlignment="1">
      <alignment horizontal="center" vertical="center" wrapText="1"/>
    </xf>
    <xf numFmtId="0" fontId="26" fillId="0" borderId="9" xfId="6" applyFont="1" applyBorder="1" applyAlignment="1">
      <alignment horizontal="center" vertical="center" wrapText="1"/>
    </xf>
    <xf numFmtId="0" fontId="26" fillId="0" borderId="11" xfId="6" applyFont="1" applyBorder="1" applyAlignment="1">
      <alignment horizontal="center" vertical="center" wrapText="1"/>
    </xf>
    <xf numFmtId="0" fontId="26" fillId="0" borderId="13" xfId="6" applyFont="1" applyBorder="1" applyAlignment="1">
      <alignment horizontal="center" vertical="center" wrapText="1"/>
    </xf>
    <xf numFmtId="0" fontId="26" fillId="0" borderId="10" xfId="6" applyFont="1" applyBorder="1" applyAlignment="1">
      <alignment horizontal="center" vertical="center" wrapText="1"/>
    </xf>
    <xf numFmtId="0" fontId="26" fillId="0" borderId="12" xfId="6" applyFont="1" applyBorder="1" applyAlignment="1">
      <alignment horizontal="center" vertical="center" wrapText="1"/>
    </xf>
    <xf numFmtId="0" fontId="26" fillId="0" borderId="14" xfId="6" applyFont="1" applyBorder="1" applyAlignment="1">
      <alignment horizontal="center" vertical="center" wrapText="1"/>
    </xf>
    <xf numFmtId="0" fontId="30" fillId="0" borderId="15" xfId="6" applyFont="1" applyBorder="1" applyAlignment="1">
      <alignment horizontal="right" vertical="top" wrapText="1"/>
    </xf>
    <xf numFmtId="0" fontId="30" fillId="0" borderId="17" xfId="6" applyFont="1" applyBorder="1" applyAlignment="1">
      <alignment horizontal="right" vertical="top" wrapText="1"/>
    </xf>
    <xf numFmtId="0" fontId="25" fillId="0" borderId="15" xfId="6" applyFont="1" applyBorder="1" applyAlignment="1">
      <alignment horizontal="right" vertical="top" wrapText="1"/>
    </xf>
    <xf numFmtId="0" fontId="25" fillId="0" borderId="17" xfId="6" applyFont="1" applyBorder="1" applyAlignment="1">
      <alignment horizontal="right" vertical="top" wrapText="1"/>
    </xf>
    <xf numFmtId="0" fontId="24" fillId="0" borderId="0" xfId="6" applyFont="1" applyAlignment="1">
      <alignment horizontal="center"/>
    </xf>
    <xf numFmtId="0" fontId="15" fillId="0" borderId="0" xfId="5" applyFont="1" applyAlignment="1">
      <alignment horizontal="center" vertical="center" wrapText="1"/>
    </xf>
  </cellXfs>
  <cellStyles count="9">
    <cellStyle name="Normal" xfId="1" xr:uid="{C274AE18-43C7-44B7-9E03-8F473B4FBE6B}"/>
    <cellStyle name="Обычный" xfId="0" builtinId="0"/>
    <cellStyle name="Обычный 2" xfId="2" xr:uid="{8830BE3A-E90C-4A2E-AF9B-6443D606BA7D}"/>
    <cellStyle name="Обычный 2 2 2 2" xfId="7" xr:uid="{520638EC-09D4-408E-BE42-96D50368B26B}"/>
    <cellStyle name="Обычный 3" xfId="5" xr:uid="{13C5F77F-823A-406C-A044-17863905A4E4}"/>
    <cellStyle name="Обычный 3 2" xfId="6" xr:uid="{8D7966B2-315C-475A-951B-2CC969A4FC47}"/>
    <cellStyle name="Обычный 7" xfId="3" xr:uid="{21239F9B-F024-4833-8195-25BC9C3D4E81}"/>
    <cellStyle name="СводРасч" xfId="8" xr:uid="{27B1D40B-68B1-42DD-8DBF-360AFEAA03A8}"/>
    <cellStyle name="Финансовый 2" xfId="4" xr:uid="{20D5587E-A678-4AC8-8A90-A54CFA6CA8C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11E47-32F3-4C1C-8BFB-BDD5335BE70D}">
  <dimension ref="A1:M54"/>
  <sheetViews>
    <sheetView tabSelected="1" zoomScale="82" zoomScaleNormal="82" workbookViewId="0">
      <selection activeCell="C24" sqref="C2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55.42578125" style="2" customWidth="1"/>
    <col min="4" max="4" width="13" style="2" customWidth="1"/>
    <col min="5" max="5" width="10.7109375" style="2" customWidth="1"/>
    <col min="6" max="6" width="15.85546875" style="2" customWidth="1"/>
    <col min="7" max="7" width="30.85546875" style="2" customWidth="1"/>
    <col min="8" max="13" width="15.85546875" style="2" customWidth="1"/>
    <col min="14" max="16384" width="8.85546875" style="2"/>
  </cols>
  <sheetData>
    <row r="1" spans="1:13" ht="15.75" x14ac:dyDescent="0.2">
      <c r="A1" s="1"/>
      <c r="B1" s="1"/>
      <c r="C1" s="1"/>
      <c r="E1" s="135" t="s">
        <v>70</v>
      </c>
      <c r="F1" s="128" t="s">
        <v>71</v>
      </c>
      <c r="G1" s="129"/>
      <c r="H1" s="132" t="s">
        <v>72</v>
      </c>
      <c r="I1" s="133"/>
      <c r="J1" s="133"/>
      <c r="K1" s="134"/>
      <c r="L1" s="135" t="s">
        <v>28</v>
      </c>
      <c r="M1" s="135" t="s">
        <v>73</v>
      </c>
    </row>
    <row r="2" spans="1:13" ht="45" x14ac:dyDescent="0.2">
      <c r="A2" s="3"/>
      <c r="B2" s="3" t="s">
        <v>0</v>
      </c>
      <c r="C2" s="4" t="s">
        <v>1</v>
      </c>
      <c r="E2" s="136"/>
      <c r="F2" s="130"/>
      <c r="G2" s="131"/>
      <c r="H2" s="100" t="s">
        <v>74</v>
      </c>
      <c r="I2" s="100" t="s">
        <v>75</v>
      </c>
      <c r="J2" s="100" t="s">
        <v>76</v>
      </c>
      <c r="K2" s="100" t="s">
        <v>77</v>
      </c>
      <c r="L2" s="136"/>
      <c r="M2" s="136"/>
    </row>
    <row r="3" spans="1:13" ht="15" x14ac:dyDescent="0.25">
      <c r="A3" s="5"/>
      <c r="B3" s="5"/>
      <c r="C3" s="5"/>
      <c r="E3" s="101">
        <v>1</v>
      </c>
      <c r="F3" s="137">
        <v>2</v>
      </c>
      <c r="G3" s="138"/>
      <c r="H3" s="101">
        <v>3</v>
      </c>
      <c r="I3" s="101">
        <v>4</v>
      </c>
      <c r="J3" s="101">
        <v>5</v>
      </c>
      <c r="K3" s="101">
        <v>6</v>
      </c>
      <c r="L3" s="101">
        <v>7</v>
      </c>
      <c r="M3" s="101">
        <v>8</v>
      </c>
    </row>
    <row r="4" spans="1:13" ht="15" x14ac:dyDescent="0.2">
      <c r="A4" s="3"/>
      <c r="B4" s="3"/>
      <c r="C4" s="3"/>
      <c r="E4" s="102" t="s">
        <v>78</v>
      </c>
      <c r="F4" s="121" t="s">
        <v>79</v>
      </c>
      <c r="G4" s="123"/>
      <c r="H4" s="103"/>
      <c r="I4" s="103"/>
      <c r="J4" s="103"/>
      <c r="K4" s="103"/>
      <c r="L4" s="103"/>
      <c r="M4" s="103"/>
    </row>
    <row r="5" spans="1:13" ht="15" x14ac:dyDescent="0.2">
      <c r="A5" s="3"/>
      <c r="B5" s="3"/>
      <c r="C5" s="3"/>
      <c r="E5" s="104" t="s">
        <v>80</v>
      </c>
      <c r="F5" s="124" t="s">
        <v>81</v>
      </c>
      <c r="G5" s="125"/>
      <c r="H5" s="105">
        <v>27.808</v>
      </c>
      <c r="I5" s="106">
        <v>5605.2619999999997</v>
      </c>
      <c r="J5" s="106">
        <v>1047.6010000000001</v>
      </c>
      <c r="K5" s="105">
        <v>31.167999999999999</v>
      </c>
      <c r="L5" s="105">
        <f>SUM(H5:K5)</f>
        <v>6711.8389999999999</v>
      </c>
      <c r="M5" s="107" t="s">
        <v>82</v>
      </c>
    </row>
    <row r="6" spans="1:13" ht="25.5" x14ac:dyDescent="0.2">
      <c r="A6" s="3"/>
      <c r="B6" s="6" t="s">
        <v>2</v>
      </c>
      <c r="C6" s="7">
        <f>C26</f>
        <v>8899.0984226760011</v>
      </c>
      <c r="E6" s="104" t="s">
        <v>83</v>
      </c>
      <c r="F6" s="124" t="s">
        <v>84</v>
      </c>
      <c r="G6" s="125"/>
      <c r="H6" s="106">
        <f>H5*1.2</f>
        <v>33.369599999999998</v>
      </c>
      <c r="I6" s="106">
        <f t="shared" ref="I6:K6" si="0">I5*1.2</f>
        <v>6726.3143999999993</v>
      </c>
      <c r="J6" s="106">
        <f t="shared" si="0"/>
        <v>1257.1212</v>
      </c>
      <c r="K6" s="106">
        <f t="shared" si="0"/>
        <v>37.401599999999995</v>
      </c>
      <c r="L6" s="106">
        <f>SUM(H6:K6)</f>
        <v>8054.206799999999</v>
      </c>
      <c r="M6" s="107" t="s">
        <v>82</v>
      </c>
    </row>
    <row r="7" spans="1:13" ht="15" x14ac:dyDescent="0.2">
      <c r="A7" s="3"/>
      <c r="B7" s="3"/>
      <c r="C7" s="3"/>
      <c r="E7" s="102" t="s">
        <v>98</v>
      </c>
      <c r="F7" s="121" t="s">
        <v>85</v>
      </c>
      <c r="G7" s="122"/>
      <c r="H7" s="122"/>
      <c r="I7" s="123"/>
      <c r="J7" s="103"/>
      <c r="K7" s="103"/>
      <c r="L7" s="103"/>
      <c r="M7" s="108"/>
    </row>
    <row r="8" spans="1:13" ht="15" x14ac:dyDescent="0.2">
      <c r="A8" s="5"/>
      <c r="B8" s="5"/>
      <c r="C8" s="5"/>
      <c r="E8" s="104" t="s">
        <v>99</v>
      </c>
      <c r="F8" s="124" t="s">
        <v>86</v>
      </c>
      <c r="G8" s="125"/>
      <c r="H8" s="106">
        <v>0</v>
      </c>
      <c r="I8" s="106">
        <v>3551.66</v>
      </c>
      <c r="J8" s="106">
        <v>0</v>
      </c>
      <c r="K8" s="106">
        <v>0</v>
      </c>
      <c r="L8" s="109">
        <f>SUM(H8:K8)</f>
        <v>3551.66</v>
      </c>
      <c r="M8" s="107" t="s">
        <v>82</v>
      </c>
    </row>
    <row r="9" spans="1:13" ht="15" x14ac:dyDescent="0.2">
      <c r="A9" s="3"/>
      <c r="B9" s="3"/>
      <c r="C9" s="3"/>
      <c r="E9" s="104" t="s">
        <v>100</v>
      </c>
      <c r="F9" s="124" t="s">
        <v>87</v>
      </c>
      <c r="G9" s="125"/>
      <c r="H9" s="106">
        <v>27.808</v>
      </c>
      <c r="I9" s="106">
        <v>2053.6019999999999</v>
      </c>
      <c r="J9" s="106">
        <v>1047.6010000000001</v>
      </c>
      <c r="K9" s="106">
        <v>31.167999999999999</v>
      </c>
      <c r="L9" s="109">
        <f>SUM(H9:K9)</f>
        <v>3160.1790000000001</v>
      </c>
      <c r="M9" s="107" t="s">
        <v>82</v>
      </c>
    </row>
    <row r="10" spans="1:13" ht="15" x14ac:dyDescent="0.2">
      <c r="A10" s="3"/>
      <c r="B10" s="8" t="s">
        <v>3</v>
      </c>
      <c r="C10" s="3"/>
      <c r="E10" s="104" t="s">
        <v>101</v>
      </c>
      <c r="F10" s="124" t="s">
        <v>88</v>
      </c>
      <c r="G10" s="125"/>
      <c r="H10" s="106"/>
      <c r="I10" s="106"/>
      <c r="J10" s="106"/>
      <c r="K10" s="106"/>
      <c r="L10" s="110">
        <f t="shared" ref="L10:L12" si="1">SUM(H10:K10)</f>
        <v>0</v>
      </c>
      <c r="M10" s="107" t="s">
        <v>82</v>
      </c>
    </row>
    <row r="11" spans="1:13" ht="15" x14ac:dyDescent="0.2">
      <c r="A11" s="3"/>
      <c r="B11" s="3"/>
      <c r="C11" s="3"/>
      <c r="E11" s="104" t="s">
        <v>102</v>
      </c>
      <c r="F11" s="124" t="s">
        <v>89</v>
      </c>
      <c r="G11" s="125"/>
      <c r="H11" s="106"/>
      <c r="I11" s="106"/>
      <c r="J11" s="106"/>
      <c r="K11" s="106"/>
      <c r="L11" s="109">
        <f t="shared" si="1"/>
        <v>0</v>
      </c>
      <c r="M11" s="107" t="s">
        <v>82</v>
      </c>
    </row>
    <row r="12" spans="1:13" ht="15.75" x14ac:dyDescent="0.2">
      <c r="A12" s="9"/>
      <c r="B12" s="139" t="s">
        <v>4</v>
      </c>
      <c r="C12" s="139"/>
      <c r="E12" s="104" t="s">
        <v>103</v>
      </c>
      <c r="F12" s="124" t="s">
        <v>90</v>
      </c>
      <c r="G12" s="125"/>
      <c r="H12" s="106"/>
      <c r="I12" s="106"/>
      <c r="J12" s="106"/>
      <c r="K12" s="106"/>
      <c r="L12" s="109">
        <f t="shared" si="1"/>
        <v>0</v>
      </c>
      <c r="M12" s="107" t="s">
        <v>82</v>
      </c>
    </row>
    <row r="13" spans="1:13" ht="15" x14ac:dyDescent="0.2">
      <c r="A13" s="3"/>
      <c r="B13" s="3"/>
      <c r="C13" s="3"/>
      <c r="E13" s="104"/>
      <c r="F13" s="126" t="s">
        <v>91</v>
      </c>
      <c r="G13" s="127"/>
      <c r="H13" s="111">
        <f>SUM(H8:H12)</f>
        <v>27.808</v>
      </c>
      <c r="I13" s="111">
        <f>SUM(I8:I12)</f>
        <v>5605.2619999999997</v>
      </c>
      <c r="J13" s="111">
        <f>SUM(J8:J12)</f>
        <v>1047.6010000000001</v>
      </c>
      <c r="K13" s="111">
        <f>SUM(K8:K12)</f>
        <v>31.167999999999999</v>
      </c>
      <c r="L13" s="111">
        <f>SUM(L8:L12)</f>
        <v>6711.8389999999999</v>
      </c>
      <c r="M13" s="107" t="s">
        <v>82</v>
      </c>
    </row>
    <row r="14" spans="1:13" ht="33" customHeight="1" x14ac:dyDescent="0.25">
      <c r="A14" s="3"/>
      <c r="B14" s="140" t="s">
        <v>118</v>
      </c>
      <c r="C14" s="140"/>
      <c r="D14" s="117"/>
      <c r="E14" s="102" t="s">
        <v>104</v>
      </c>
      <c r="F14" s="121" t="s">
        <v>92</v>
      </c>
      <c r="G14" s="122"/>
      <c r="H14" s="122"/>
      <c r="I14" s="122"/>
      <c r="J14" s="123"/>
      <c r="K14" s="103"/>
      <c r="L14" s="103"/>
      <c r="M14" s="108"/>
    </row>
    <row r="15" spans="1:13" ht="15" x14ac:dyDescent="0.2">
      <c r="A15" s="5"/>
      <c r="B15" s="141" t="s">
        <v>5</v>
      </c>
      <c r="C15" s="141"/>
      <c r="E15" s="104" t="s">
        <v>105</v>
      </c>
      <c r="F15" s="119" t="s">
        <v>86</v>
      </c>
      <c r="G15" s="119"/>
      <c r="H15" s="106">
        <f>H8*$M$15/100</f>
        <v>0</v>
      </c>
      <c r="I15" s="106">
        <f t="shared" ref="I15:L15" si="2">I8*$M$15/100</f>
        <v>3828.6894799999995</v>
      </c>
      <c r="J15" s="106">
        <f t="shared" si="2"/>
        <v>0</v>
      </c>
      <c r="K15" s="106">
        <f t="shared" si="2"/>
        <v>0</v>
      </c>
      <c r="L15" s="106">
        <f t="shared" si="2"/>
        <v>3828.6894799999995</v>
      </c>
      <c r="M15" s="112">
        <v>107.8</v>
      </c>
    </row>
    <row r="16" spans="1:13" ht="15" x14ac:dyDescent="0.2">
      <c r="A16" s="3"/>
      <c r="B16" s="3"/>
      <c r="C16" s="3"/>
      <c r="E16" s="104" t="s">
        <v>106</v>
      </c>
      <c r="F16" s="119" t="s">
        <v>87</v>
      </c>
      <c r="G16" s="119"/>
      <c r="H16" s="106">
        <f>H9*$M$15/100*$M$16/100</f>
        <v>31.565806272</v>
      </c>
      <c r="I16" s="106">
        <f>I9*$M$15/100*$M$16/100</f>
        <v>2331.1134526679998</v>
      </c>
      <c r="J16" s="106">
        <f t="shared" ref="J16:L16" si="3">J9*$M$15/100*$M$16/100</f>
        <v>1189.1675135340001</v>
      </c>
      <c r="K16" s="106">
        <f t="shared" si="3"/>
        <v>35.379856511999996</v>
      </c>
      <c r="L16" s="106">
        <f t="shared" si="3"/>
        <v>3587.2266289859995</v>
      </c>
      <c r="M16" s="112">
        <v>105.3</v>
      </c>
    </row>
    <row r="17" spans="1:13" ht="15.75" x14ac:dyDescent="0.2">
      <c r="A17" s="3"/>
      <c r="B17" s="3"/>
      <c r="C17" s="3"/>
      <c r="D17" s="10"/>
      <c r="E17" s="104" t="s">
        <v>107</v>
      </c>
      <c r="F17" s="119" t="s">
        <v>88</v>
      </c>
      <c r="G17" s="119"/>
      <c r="H17" s="106">
        <f>H10*$M$15/100*$M$16/100*$M$17/100</f>
        <v>0</v>
      </c>
      <c r="I17" s="106">
        <f t="shared" ref="I17:L17" si="4">I10*$M$15/100*$M$16/100*$M$17/100</f>
        <v>0</v>
      </c>
      <c r="J17" s="106">
        <f t="shared" si="4"/>
        <v>0</v>
      </c>
      <c r="K17" s="106">
        <f t="shared" si="4"/>
        <v>0</v>
      </c>
      <c r="L17" s="106">
        <f t="shared" si="4"/>
        <v>0</v>
      </c>
      <c r="M17" s="112">
        <v>104.4</v>
      </c>
    </row>
    <row r="18" spans="1:13" ht="28.5" x14ac:dyDescent="0.2">
      <c r="A18" s="11" t="s">
        <v>6</v>
      </c>
      <c r="B18" s="12" t="s">
        <v>7</v>
      </c>
      <c r="C18" s="13" t="s">
        <v>8</v>
      </c>
      <c r="D18" s="10"/>
      <c r="E18" s="104" t="s">
        <v>108</v>
      </c>
      <c r="F18" s="119" t="s">
        <v>89</v>
      </c>
      <c r="G18" s="119"/>
      <c r="H18" s="106">
        <f>H11*$M$15/100*$M$16/100*$M$17/100*$M$18/100</f>
        <v>0</v>
      </c>
      <c r="I18" s="106">
        <f t="shared" ref="I18:L18" si="5">I11*$M$15/100*$M$16/100*$M$17/100*$M$18/100</f>
        <v>0</v>
      </c>
      <c r="J18" s="106">
        <f t="shared" si="5"/>
        <v>0</v>
      </c>
      <c r="K18" s="106">
        <f t="shared" si="5"/>
        <v>0</v>
      </c>
      <c r="L18" s="106">
        <f t="shared" si="5"/>
        <v>0</v>
      </c>
      <c r="M18" s="112">
        <v>104.4</v>
      </c>
    </row>
    <row r="19" spans="1:13" ht="15.75" x14ac:dyDescent="0.2">
      <c r="A19" s="11">
        <v>1</v>
      </c>
      <c r="B19" s="12">
        <v>2</v>
      </c>
      <c r="C19" s="14">
        <v>3</v>
      </c>
      <c r="D19" s="10"/>
      <c r="E19" s="104" t="s">
        <v>109</v>
      </c>
      <c r="F19" s="119" t="s">
        <v>90</v>
      </c>
      <c r="G19" s="119"/>
      <c r="H19" s="106">
        <f>H12*$M$15/100*$M$16/100*$M$17/100*$M$18/100*$M$19/100</f>
        <v>0</v>
      </c>
      <c r="I19" s="106">
        <f t="shared" ref="I19:L19" si="6">I12*$M$15/100*$M$16/100*$M$17/100*$M$18/100*$M$19/100</f>
        <v>0</v>
      </c>
      <c r="J19" s="106">
        <f t="shared" si="6"/>
        <v>0</v>
      </c>
      <c r="K19" s="106">
        <f t="shared" si="6"/>
        <v>0</v>
      </c>
      <c r="L19" s="106">
        <f t="shared" si="6"/>
        <v>0</v>
      </c>
      <c r="M19" s="112">
        <v>104.4</v>
      </c>
    </row>
    <row r="20" spans="1:13" ht="15" x14ac:dyDescent="0.2">
      <c r="A20" s="15">
        <v>1</v>
      </c>
      <c r="B20" s="16" t="s">
        <v>9</v>
      </c>
      <c r="C20" s="17">
        <v>6711.8389999999999</v>
      </c>
      <c r="D20" s="18"/>
      <c r="E20" s="113"/>
      <c r="F20" s="120" t="s">
        <v>91</v>
      </c>
      <c r="G20" s="120"/>
      <c r="H20" s="111">
        <f>SUM(H15:H19)</f>
        <v>31.565806272</v>
      </c>
      <c r="I20" s="111">
        <f t="shared" ref="I20:K20" si="7">SUM(I15:I19)</f>
        <v>6159.8029326679989</v>
      </c>
      <c r="J20" s="111">
        <f t="shared" si="7"/>
        <v>1189.1675135340001</v>
      </c>
      <c r="K20" s="111">
        <f t="shared" si="7"/>
        <v>35.379856511999996</v>
      </c>
      <c r="L20" s="111">
        <f>SUM(L15:L19)</f>
        <v>7415.916108985999</v>
      </c>
      <c r="M20" s="114"/>
    </row>
    <row r="21" spans="1:13" ht="15" x14ac:dyDescent="0.2">
      <c r="A21" s="15">
        <v>1.1000000000000001</v>
      </c>
      <c r="B21" s="16" t="s">
        <v>10</v>
      </c>
      <c r="C21" s="19">
        <v>5605.2619999999997</v>
      </c>
      <c r="D21" s="20"/>
      <c r="E21" s="102" t="s">
        <v>110</v>
      </c>
      <c r="F21" s="121" t="s">
        <v>95</v>
      </c>
      <c r="G21" s="122"/>
      <c r="H21" s="122"/>
      <c r="I21" s="122"/>
      <c r="J21" s="123"/>
      <c r="K21" s="106"/>
      <c r="L21" s="106"/>
      <c r="M21" s="114"/>
    </row>
    <row r="22" spans="1:13" ht="15" x14ac:dyDescent="0.2">
      <c r="A22" s="15">
        <v>1.2</v>
      </c>
      <c r="B22" s="16" t="s">
        <v>11</v>
      </c>
      <c r="C22" s="19">
        <v>1047.6010000000001</v>
      </c>
      <c r="D22" s="20"/>
      <c r="E22" s="104" t="s">
        <v>111</v>
      </c>
      <c r="F22" s="119" t="s">
        <v>86</v>
      </c>
      <c r="G22" s="119"/>
      <c r="H22" s="106">
        <f>H8*$M$22/100*1.2</f>
        <v>0</v>
      </c>
      <c r="I22" s="106">
        <f t="shared" ref="I22:K22" si="8">I8*$M$22/100*1.2</f>
        <v>4594.4273759999996</v>
      </c>
      <c r="J22" s="106">
        <f t="shared" si="8"/>
        <v>0</v>
      </c>
      <c r="K22" s="106">
        <f t="shared" si="8"/>
        <v>0</v>
      </c>
      <c r="L22" s="106">
        <f>SUM(H22:K22)</f>
        <v>4594.4273759999996</v>
      </c>
      <c r="M22" s="112">
        <v>107.8</v>
      </c>
    </row>
    <row r="23" spans="1:13" ht="15" x14ac:dyDescent="0.2">
      <c r="A23" s="15">
        <v>1.3</v>
      </c>
      <c r="B23" s="16" t="s">
        <v>12</v>
      </c>
      <c r="C23" s="19">
        <v>58.975999999999999</v>
      </c>
      <c r="D23" s="20"/>
      <c r="E23" s="104" t="s">
        <v>112</v>
      </c>
      <c r="F23" s="119" t="s">
        <v>87</v>
      </c>
      <c r="G23" s="119"/>
      <c r="H23" s="106">
        <f>H9*$M$22/100*$M$23/100*1.2</f>
        <v>37.878967526399997</v>
      </c>
      <c r="I23" s="106">
        <f t="shared" ref="I23:K23" si="9">I9*$M$22/100*$M$23/100*1.2</f>
        <v>2797.3361432015995</v>
      </c>
      <c r="J23" s="106">
        <f t="shared" si="9"/>
        <v>1427.0010162408</v>
      </c>
      <c r="K23" s="106">
        <f t="shared" si="9"/>
        <v>42.455827814399996</v>
      </c>
      <c r="L23" s="106">
        <f t="shared" ref="L23:L26" si="10">SUM(H23:K23)</f>
        <v>4304.6719547831999</v>
      </c>
      <c r="M23" s="112">
        <v>105.3</v>
      </c>
    </row>
    <row r="24" spans="1:13" ht="15" x14ac:dyDescent="0.2">
      <c r="A24" s="15">
        <v>2</v>
      </c>
      <c r="B24" s="16" t="s">
        <v>13</v>
      </c>
      <c r="C24" s="21">
        <v>8054.2060000000001</v>
      </c>
      <c r="E24" s="104" t="s">
        <v>113</v>
      </c>
      <c r="F24" s="119" t="s">
        <v>88</v>
      </c>
      <c r="G24" s="119"/>
      <c r="H24" s="106">
        <f>H10*$M$22/100*$M$23/100*$M$24/100*1.2</f>
        <v>0</v>
      </c>
      <c r="I24" s="106">
        <f t="shared" ref="I24:K24" si="11">I10*$M$22/100*$M$23/100*$M$24/100*1.2</f>
        <v>0</v>
      </c>
      <c r="J24" s="106">
        <f t="shared" si="11"/>
        <v>0</v>
      </c>
      <c r="K24" s="106">
        <f t="shared" si="11"/>
        <v>0</v>
      </c>
      <c r="L24" s="106">
        <f t="shared" si="10"/>
        <v>0</v>
      </c>
      <c r="M24" s="112">
        <v>104.4</v>
      </c>
    </row>
    <row r="25" spans="1:13" ht="15" x14ac:dyDescent="0.2">
      <c r="A25" s="15">
        <v>2.1</v>
      </c>
      <c r="B25" s="16" t="s">
        <v>14</v>
      </c>
      <c r="C25" s="21">
        <v>1342.367</v>
      </c>
      <c r="E25" s="104" t="s">
        <v>114</v>
      </c>
      <c r="F25" s="119" t="s">
        <v>89</v>
      </c>
      <c r="G25" s="119"/>
      <c r="H25" s="106">
        <f>H11*$M$22/100*$M$23/100*$M$24/100*$M$25/100*1.2</f>
        <v>0</v>
      </c>
      <c r="I25" s="106">
        <f t="shared" ref="I25:K25" si="12">I11*$M$22/100*$M$23/100*$M$24/100*$M$25/100*1.2</f>
        <v>0</v>
      </c>
      <c r="J25" s="106">
        <f t="shared" si="12"/>
        <v>0</v>
      </c>
      <c r="K25" s="106">
        <f t="shared" si="12"/>
        <v>0</v>
      </c>
      <c r="L25" s="106">
        <f t="shared" si="10"/>
        <v>0</v>
      </c>
      <c r="M25" s="112">
        <v>104.4</v>
      </c>
    </row>
    <row r="26" spans="1:13" ht="24" x14ac:dyDescent="0.2">
      <c r="A26" s="15">
        <v>3</v>
      </c>
      <c r="B26" s="16" t="s">
        <v>15</v>
      </c>
      <c r="C26" s="22">
        <v>8899.0984226760011</v>
      </c>
      <c r="D26" s="20">
        <f>C26/1.2</f>
        <v>7415.9153522300012</v>
      </c>
      <c r="E26" s="104" t="s">
        <v>115</v>
      </c>
      <c r="F26" s="119" t="s">
        <v>90</v>
      </c>
      <c r="G26" s="119"/>
      <c r="H26" s="106">
        <f>H12*$M$22/100*$M$23/100*$M$24/100*$M$25/100*$M$26/100*1.2</f>
        <v>0</v>
      </c>
      <c r="I26" s="106">
        <f t="shared" ref="I26:K26" si="13">I12*$M$22/100*$M$23/100*$M$24/100*$M$25/100*$M$26/100*1.2</f>
        <v>0</v>
      </c>
      <c r="J26" s="106">
        <f t="shared" si="13"/>
        <v>0</v>
      </c>
      <c r="K26" s="106">
        <f t="shared" si="13"/>
        <v>0</v>
      </c>
      <c r="L26" s="106">
        <f t="shared" si="10"/>
        <v>0</v>
      </c>
      <c r="M26" s="112">
        <v>104.4</v>
      </c>
    </row>
    <row r="27" spans="1:13" ht="15" x14ac:dyDescent="0.2">
      <c r="A27" s="3"/>
      <c r="C27" s="3"/>
      <c r="E27" s="104"/>
      <c r="F27" s="120" t="s">
        <v>91</v>
      </c>
      <c r="G27" s="120"/>
      <c r="H27" s="111">
        <f>SUM(H22:H26)</f>
        <v>37.878967526399997</v>
      </c>
      <c r="I27" s="111">
        <f t="shared" ref="I27:K27" si="14">SUM(I22:I26)</f>
        <v>7391.7635192015987</v>
      </c>
      <c r="J27" s="111">
        <f t="shared" si="14"/>
        <v>1427.0010162408</v>
      </c>
      <c r="K27" s="111">
        <f t="shared" si="14"/>
        <v>42.455827814399996</v>
      </c>
      <c r="L27" s="111">
        <f>SUM(L22:L26)</f>
        <v>8899.0993307831995</v>
      </c>
      <c r="M27" s="114"/>
    </row>
    <row r="28" spans="1:13" ht="25.5" customHeight="1" x14ac:dyDescent="0.2">
      <c r="A28" s="142" t="s">
        <v>16</v>
      </c>
      <c r="B28" s="142"/>
      <c r="C28" s="142"/>
      <c r="E28" s="115" t="s">
        <v>93</v>
      </c>
      <c r="F28" s="118" t="s">
        <v>96</v>
      </c>
      <c r="G28" s="118"/>
      <c r="H28" s="116">
        <f>H20</f>
        <v>31.565806272</v>
      </c>
      <c r="I28" s="116">
        <f t="shared" ref="I28" si="15">I20</f>
        <v>6159.8029326679989</v>
      </c>
      <c r="J28" s="116">
        <f>J20</f>
        <v>1189.1675135340001</v>
      </c>
      <c r="K28" s="116">
        <f>K20</f>
        <v>35.379856511999996</v>
      </c>
      <c r="L28" s="116">
        <f>L20</f>
        <v>7415.916108985999</v>
      </c>
      <c r="M28" s="107" t="s">
        <v>82</v>
      </c>
    </row>
    <row r="29" spans="1:13" ht="15" x14ac:dyDescent="0.2">
      <c r="E29" s="115" t="s">
        <v>94</v>
      </c>
      <c r="F29" s="118" t="s">
        <v>97</v>
      </c>
      <c r="G29" s="118"/>
      <c r="H29" s="116">
        <f>H27</f>
        <v>37.878967526399997</v>
      </c>
      <c r="I29" s="116">
        <f t="shared" ref="I29:K29" si="16">I27</f>
        <v>7391.7635192015987</v>
      </c>
      <c r="J29" s="116">
        <f t="shared" si="16"/>
        <v>1427.0010162408</v>
      </c>
      <c r="K29" s="116">
        <f t="shared" si="16"/>
        <v>42.455827814399996</v>
      </c>
      <c r="L29" s="116">
        <f>SUM(H29:K29)</f>
        <v>8899.0993307831977</v>
      </c>
      <c r="M29" s="107" t="s">
        <v>82</v>
      </c>
    </row>
    <row r="31" spans="1:13" ht="15" customHeight="1" x14ac:dyDescent="0.2"/>
    <row r="32" spans="1:13" x14ac:dyDescent="0.2">
      <c r="C32" s="23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36">
    <mergeCell ref="B12:C12"/>
    <mergeCell ref="B14:C14"/>
    <mergeCell ref="B15:C15"/>
    <mergeCell ref="A28:C28"/>
    <mergeCell ref="E1:E2"/>
    <mergeCell ref="F1:G2"/>
    <mergeCell ref="H1:K1"/>
    <mergeCell ref="L1:L2"/>
    <mergeCell ref="M1:M2"/>
    <mergeCell ref="F3:G3"/>
    <mergeCell ref="F4:G4"/>
    <mergeCell ref="F5:G5"/>
    <mergeCell ref="F6:G6"/>
    <mergeCell ref="F7:I7"/>
    <mergeCell ref="F8:G8"/>
    <mergeCell ref="F9:G9"/>
    <mergeCell ref="F10:G10"/>
    <mergeCell ref="F11:G11"/>
    <mergeCell ref="F12:G12"/>
    <mergeCell ref="F13:G13"/>
    <mergeCell ref="F14:J14"/>
    <mergeCell ref="F15:G15"/>
    <mergeCell ref="F16:G16"/>
    <mergeCell ref="F17:G17"/>
    <mergeCell ref="F18:G18"/>
    <mergeCell ref="F19:G19"/>
    <mergeCell ref="F20:G20"/>
    <mergeCell ref="F21:J21"/>
    <mergeCell ref="F22:G22"/>
    <mergeCell ref="F23:G23"/>
    <mergeCell ref="F29:G29"/>
    <mergeCell ref="F24:G24"/>
    <mergeCell ref="F25:G25"/>
    <mergeCell ref="F26:G26"/>
    <mergeCell ref="F27:G27"/>
    <mergeCell ref="F28:G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0ACFF-FEBB-4F0C-8D2F-689109F9F16C}">
  <sheetPr>
    <pageSetUpPr fitToPage="1"/>
  </sheetPr>
  <dimension ref="A1:W44"/>
  <sheetViews>
    <sheetView workbookViewId="0">
      <selection activeCell="B15" sqref="B15:G15"/>
    </sheetView>
  </sheetViews>
  <sheetFormatPr defaultColWidth="9.140625" defaultRowHeight="11.25" customHeight="1" x14ac:dyDescent="0.2"/>
  <cols>
    <col min="1" max="1" width="6.7109375" style="24" customWidth="1"/>
    <col min="2" max="2" width="20.140625" style="24" customWidth="1"/>
    <col min="3" max="3" width="32.7109375" style="25" customWidth="1"/>
    <col min="4" max="8" width="14" style="25" customWidth="1"/>
    <col min="9" max="9" width="9.140625" style="25"/>
    <col min="10" max="14" width="88.7109375" style="26" hidden="1" customWidth="1"/>
    <col min="15" max="20" width="108.85546875" style="26" hidden="1" customWidth="1"/>
    <col min="21" max="21" width="129.5703125" style="26" hidden="1" customWidth="1"/>
    <col min="22" max="23" width="52.85546875" style="26" hidden="1" customWidth="1"/>
    <col min="24" max="16384" width="9.140625" style="25"/>
  </cols>
  <sheetData>
    <row r="1" spans="1:9" ht="11.25" customHeight="1" x14ac:dyDescent="0.25">
      <c r="A1" s="28"/>
      <c r="B1" s="28"/>
      <c r="C1" s="28"/>
      <c r="D1" s="28"/>
      <c r="E1" s="28"/>
      <c r="F1" s="28"/>
      <c r="G1" s="28"/>
      <c r="H1" s="29" t="s">
        <v>17</v>
      </c>
      <c r="I1" s="28"/>
    </row>
    <row r="2" spans="1:9" ht="11.25" customHeight="1" x14ac:dyDescent="0.25">
      <c r="A2" s="30"/>
      <c r="B2" s="30"/>
      <c r="C2" s="31"/>
      <c r="D2" s="31"/>
      <c r="E2" s="31"/>
      <c r="F2" s="31"/>
      <c r="G2" s="31"/>
      <c r="H2" s="29"/>
      <c r="I2" s="28"/>
    </row>
    <row r="3" spans="1:9" ht="11.25" customHeight="1" x14ac:dyDescent="0.25">
      <c r="A3" s="30"/>
      <c r="B3" s="30"/>
      <c r="C3" s="31"/>
      <c r="D3" s="31"/>
      <c r="E3" s="31"/>
      <c r="F3" s="31"/>
      <c r="G3" s="31"/>
      <c r="H3" s="29"/>
      <c r="I3" s="28"/>
    </row>
    <row r="4" spans="1:9" ht="11.25" customHeight="1" x14ac:dyDescent="0.25">
      <c r="A4" s="30"/>
      <c r="B4" s="30" t="s">
        <v>0</v>
      </c>
      <c r="C4" s="161" t="s">
        <v>1</v>
      </c>
      <c r="D4" s="161"/>
      <c r="E4" s="161"/>
      <c r="F4" s="161"/>
      <c r="G4" s="161"/>
      <c r="H4" s="31"/>
      <c r="I4" s="28"/>
    </row>
    <row r="5" spans="1:9" ht="11.25" customHeight="1" x14ac:dyDescent="0.25">
      <c r="A5" s="30"/>
      <c r="B5" s="30"/>
      <c r="C5" s="162" t="s">
        <v>18</v>
      </c>
      <c r="D5" s="162"/>
      <c r="E5" s="162"/>
      <c r="F5" s="162"/>
      <c r="G5" s="162"/>
      <c r="H5" s="31"/>
      <c r="I5" s="28"/>
    </row>
    <row r="6" spans="1:9" ht="11.25" customHeight="1" x14ac:dyDescent="0.25">
      <c r="A6" s="30"/>
      <c r="B6" s="31" t="s">
        <v>19</v>
      </c>
      <c r="C6" s="27"/>
      <c r="D6" s="27"/>
      <c r="E6" s="27"/>
      <c r="F6" s="27"/>
      <c r="G6" s="27"/>
      <c r="H6" s="31"/>
      <c r="I6" s="28"/>
    </row>
    <row r="7" spans="1:9" ht="11.25" customHeight="1" x14ac:dyDescent="0.25">
      <c r="A7" s="30"/>
      <c r="B7" s="30"/>
      <c r="C7" s="27"/>
      <c r="D7" s="27"/>
      <c r="E7" s="27"/>
      <c r="F7" s="27"/>
      <c r="G7" s="27"/>
      <c r="H7" s="31"/>
      <c r="I7" s="28"/>
    </row>
    <row r="8" spans="1:9" ht="11.25" customHeight="1" x14ac:dyDescent="0.25">
      <c r="A8" s="30"/>
      <c r="B8" s="33" t="s">
        <v>54</v>
      </c>
      <c r="C8" s="27"/>
      <c r="D8" s="27"/>
      <c r="E8" s="27"/>
      <c r="F8" s="27"/>
      <c r="G8" s="27"/>
      <c r="H8" s="31"/>
      <c r="I8" s="28"/>
    </row>
    <row r="9" spans="1:9" ht="11.25" customHeight="1" x14ac:dyDescent="0.25">
      <c r="A9" s="30"/>
      <c r="B9" s="24" t="s">
        <v>20</v>
      </c>
      <c r="C9" s="28"/>
      <c r="D9" s="29"/>
      <c r="E9" s="27"/>
      <c r="F9" s="27"/>
      <c r="G9" s="27"/>
      <c r="H9" s="31"/>
      <c r="I9" s="28"/>
    </row>
    <row r="10" spans="1:9" ht="11.25" customHeight="1" x14ac:dyDescent="0.25">
      <c r="A10" s="30"/>
      <c r="B10" s="30"/>
      <c r="C10" s="163"/>
      <c r="D10" s="163"/>
      <c r="E10" s="163"/>
      <c r="F10" s="163"/>
      <c r="G10" s="163"/>
      <c r="H10" s="31"/>
      <c r="I10" s="28"/>
    </row>
    <row r="11" spans="1:9" ht="11.25" customHeight="1" x14ac:dyDescent="0.25">
      <c r="A11" s="34"/>
      <c r="B11" s="34"/>
      <c r="C11" s="162" t="s">
        <v>21</v>
      </c>
      <c r="D11" s="162"/>
      <c r="E11" s="162"/>
      <c r="F11" s="162"/>
      <c r="G11" s="162"/>
      <c r="H11" s="35"/>
      <c r="I11" s="28"/>
    </row>
    <row r="12" spans="1:9" ht="11.25" customHeight="1" x14ac:dyDescent="0.25">
      <c r="A12" s="34"/>
      <c r="B12" s="34"/>
      <c r="C12" s="27"/>
      <c r="D12" s="27"/>
      <c r="E12" s="27"/>
      <c r="F12" s="27"/>
      <c r="G12" s="27"/>
      <c r="H12" s="35"/>
      <c r="I12" s="28"/>
    </row>
    <row r="13" spans="1:9" ht="11.25" customHeight="1" x14ac:dyDescent="0.25">
      <c r="A13" s="34"/>
      <c r="B13" s="164" t="s">
        <v>22</v>
      </c>
      <c r="C13" s="164"/>
      <c r="D13" s="164"/>
      <c r="E13" s="164"/>
      <c r="F13" s="164"/>
      <c r="G13" s="164"/>
      <c r="H13" s="35"/>
      <c r="I13" s="28"/>
    </row>
    <row r="14" spans="1:9" ht="11.25" customHeight="1" x14ac:dyDescent="0.25">
      <c r="A14" s="34"/>
      <c r="B14" s="34"/>
      <c r="C14" s="27"/>
      <c r="D14" s="27"/>
      <c r="E14" s="27"/>
      <c r="F14" s="27"/>
      <c r="G14" s="27"/>
      <c r="H14" s="35"/>
      <c r="I14" s="28"/>
    </row>
    <row r="15" spans="1:9" ht="28.5" customHeight="1" x14ac:dyDescent="0.25">
      <c r="A15" s="36"/>
      <c r="B15" s="188" t="s">
        <v>118</v>
      </c>
      <c r="C15" s="188"/>
      <c r="D15" s="188"/>
      <c r="E15" s="188"/>
      <c r="F15" s="188"/>
      <c r="G15" s="188"/>
      <c r="H15" s="32"/>
      <c r="I15" s="28"/>
    </row>
    <row r="16" spans="1:9" ht="11.25" customHeight="1" x14ac:dyDescent="0.25">
      <c r="A16" s="37"/>
      <c r="B16" s="143" t="s">
        <v>5</v>
      </c>
      <c r="C16" s="143"/>
      <c r="D16" s="143"/>
      <c r="E16" s="143"/>
      <c r="F16" s="143"/>
      <c r="G16" s="143"/>
      <c r="H16" s="38"/>
      <c r="I16" s="28"/>
    </row>
    <row r="17" spans="1:9" ht="11.25" customHeight="1" x14ac:dyDescent="0.25">
      <c r="A17" s="30"/>
      <c r="B17" s="30"/>
      <c r="C17" s="31"/>
      <c r="D17" s="39"/>
      <c r="E17" s="39"/>
      <c r="F17" s="39"/>
      <c r="G17" s="40"/>
      <c r="H17" s="40"/>
      <c r="I17" s="28"/>
    </row>
    <row r="18" spans="1:9" ht="11.25" customHeight="1" x14ac:dyDescent="0.25">
      <c r="A18" s="41"/>
      <c r="B18" s="144" t="s">
        <v>24</v>
      </c>
      <c r="C18" s="144"/>
      <c r="D18" s="144"/>
      <c r="E18" s="144"/>
      <c r="F18" s="144"/>
      <c r="G18" s="144"/>
      <c r="H18" s="27"/>
      <c r="I18" s="28"/>
    </row>
    <row r="19" spans="1:9" ht="11.25" customHeight="1" x14ac:dyDescent="0.25">
      <c r="A19" s="30"/>
      <c r="B19" s="30"/>
      <c r="C19" s="31"/>
      <c r="D19" s="27"/>
      <c r="E19" s="27"/>
      <c r="F19" s="27"/>
      <c r="G19" s="27"/>
      <c r="H19" s="27"/>
      <c r="I19" s="28"/>
    </row>
    <row r="20" spans="1:9" ht="11.25" customHeight="1" x14ac:dyDescent="0.25">
      <c r="A20" s="145" t="s">
        <v>6</v>
      </c>
      <c r="B20" s="145" t="s">
        <v>25</v>
      </c>
      <c r="C20" s="148" t="s">
        <v>26</v>
      </c>
      <c r="D20" s="151" t="s">
        <v>27</v>
      </c>
      <c r="E20" s="151"/>
      <c r="F20" s="151"/>
      <c r="G20" s="151"/>
      <c r="H20" s="151" t="s">
        <v>28</v>
      </c>
      <c r="I20" s="28"/>
    </row>
    <row r="21" spans="1:9" ht="11.25" customHeight="1" x14ac:dyDescent="0.25">
      <c r="A21" s="146"/>
      <c r="B21" s="146"/>
      <c r="C21" s="149"/>
      <c r="D21" s="148" t="s">
        <v>29</v>
      </c>
      <c r="E21" s="148" t="s">
        <v>30</v>
      </c>
      <c r="F21" s="148" t="s">
        <v>31</v>
      </c>
      <c r="G21" s="159" t="s">
        <v>32</v>
      </c>
      <c r="H21" s="151"/>
      <c r="I21" s="28"/>
    </row>
    <row r="22" spans="1:9" ht="11.25" customHeight="1" x14ac:dyDescent="0.25">
      <c r="A22" s="147"/>
      <c r="B22" s="147"/>
      <c r="C22" s="150"/>
      <c r="D22" s="150"/>
      <c r="E22" s="150"/>
      <c r="F22" s="150"/>
      <c r="G22" s="160"/>
      <c r="H22" s="151"/>
      <c r="I22" s="28"/>
    </row>
    <row r="23" spans="1:9" ht="11.25" customHeight="1" x14ac:dyDescent="0.25">
      <c r="A23" s="42">
        <v>1</v>
      </c>
      <c r="B23" s="42">
        <v>2</v>
      </c>
      <c r="C23" s="43">
        <v>3</v>
      </c>
      <c r="D23" s="43">
        <v>4</v>
      </c>
      <c r="E23" s="43">
        <v>5</v>
      </c>
      <c r="F23" s="43">
        <v>6</v>
      </c>
      <c r="G23" s="43">
        <v>7</v>
      </c>
      <c r="H23" s="43">
        <v>8</v>
      </c>
      <c r="I23" s="28"/>
    </row>
    <row r="24" spans="1:9" ht="14.1" customHeight="1" x14ac:dyDescent="0.25">
      <c r="A24" s="156" t="s">
        <v>33</v>
      </c>
      <c r="B24" s="157"/>
      <c r="C24" s="157"/>
      <c r="D24" s="157"/>
      <c r="E24" s="157"/>
      <c r="F24" s="157"/>
      <c r="G24" s="157"/>
      <c r="H24" s="158"/>
      <c r="I24" s="28"/>
    </row>
    <row r="25" spans="1:9" ht="14.1" customHeight="1" x14ac:dyDescent="0.25">
      <c r="A25" s="42" t="s">
        <v>34</v>
      </c>
      <c r="B25" s="44" t="s">
        <v>35</v>
      </c>
      <c r="C25" s="45" t="s">
        <v>36</v>
      </c>
      <c r="D25" s="46">
        <v>4223.732</v>
      </c>
      <c r="E25" s="47"/>
      <c r="F25" s="47"/>
      <c r="G25" s="47"/>
      <c r="H25" s="46">
        <v>4223.732</v>
      </c>
      <c r="I25" s="28"/>
    </row>
    <row r="26" spans="1:9" ht="14.1" customHeight="1" x14ac:dyDescent="0.25">
      <c r="A26" s="44"/>
      <c r="B26" s="44"/>
      <c r="C26" s="47" t="s">
        <v>37</v>
      </c>
      <c r="D26" s="48">
        <v>3551.66</v>
      </c>
      <c r="E26" s="47"/>
      <c r="F26" s="47"/>
      <c r="G26" s="47"/>
      <c r="H26" s="48">
        <v>3551.66</v>
      </c>
      <c r="I26" s="28"/>
    </row>
    <row r="27" spans="1:9" ht="14.1" customHeight="1" x14ac:dyDescent="0.25">
      <c r="A27" s="49"/>
      <c r="B27" s="152" t="s">
        <v>38</v>
      </c>
      <c r="C27" s="153"/>
      <c r="D27" s="50">
        <v>3551.66</v>
      </c>
      <c r="E27" s="51"/>
      <c r="F27" s="52"/>
      <c r="G27" s="52"/>
      <c r="H27" s="53">
        <v>3551.66</v>
      </c>
      <c r="I27" s="28"/>
    </row>
    <row r="28" spans="1:9" ht="14.1" customHeight="1" x14ac:dyDescent="0.25">
      <c r="A28" s="156" t="s">
        <v>39</v>
      </c>
      <c r="B28" s="157"/>
      <c r="C28" s="157"/>
      <c r="D28" s="157"/>
      <c r="E28" s="157"/>
      <c r="F28" s="157"/>
      <c r="G28" s="157"/>
      <c r="H28" s="158"/>
      <c r="I28" s="28"/>
    </row>
    <row r="29" spans="1:9" ht="14.1" customHeight="1" x14ac:dyDescent="0.25">
      <c r="A29" s="49"/>
      <c r="B29" s="154" t="s">
        <v>40</v>
      </c>
      <c r="C29" s="155"/>
      <c r="D29" s="50">
        <v>3551.66</v>
      </c>
      <c r="E29" s="51"/>
      <c r="F29" s="52"/>
      <c r="G29" s="52"/>
      <c r="H29" s="53">
        <v>3551.66</v>
      </c>
      <c r="I29" s="28"/>
    </row>
    <row r="30" spans="1:9" ht="14.1" customHeight="1" x14ac:dyDescent="0.25">
      <c r="A30" s="156" t="s">
        <v>41</v>
      </c>
      <c r="B30" s="157"/>
      <c r="C30" s="157"/>
      <c r="D30" s="157"/>
      <c r="E30" s="157"/>
      <c r="F30" s="157"/>
      <c r="G30" s="157"/>
      <c r="H30" s="158"/>
      <c r="I30" s="28"/>
    </row>
    <row r="31" spans="1:9" ht="14.1" customHeight="1" x14ac:dyDescent="0.25">
      <c r="A31" s="49"/>
      <c r="B31" s="154" t="s">
        <v>42</v>
      </c>
      <c r="C31" s="155"/>
      <c r="D31" s="50">
        <v>3551.66</v>
      </c>
      <c r="E31" s="51"/>
      <c r="F31" s="52"/>
      <c r="G31" s="52"/>
      <c r="H31" s="53">
        <v>3551.66</v>
      </c>
      <c r="I31" s="28"/>
    </row>
    <row r="32" spans="1:9" ht="14.1" customHeight="1" x14ac:dyDescent="0.25">
      <c r="A32" s="156" t="s">
        <v>43</v>
      </c>
      <c r="B32" s="157"/>
      <c r="C32" s="157"/>
      <c r="D32" s="157"/>
      <c r="E32" s="157"/>
      <c r="F32" s="157"/>
      <c r="G32" s="157"/>
      <c r="H32" s="158"/>
      <c r="I32" s="28"/>
    </row>
    <row r="33" spans="1:9" ht="14.1" customHeight="1" x14ac:dyDescent="0.25">
      <c r="A33" s="49"/>
      <c r="B33" s="152" t="s">
        <v>44</v>
      </c>
      <c r="C33" s="153"/>
      <c r="D33" s="51"/>
      <c r="E33" s="51"/>
      <c r="F33" s="52"/>
      <c r="G33" s="52"/>
      <c r="H33" s="52"/>
      <c r="I33" s="28"/>
    </row>
    <row r="34" spans="1:9" ht="14.1" customHeight="1" x14ac:dyDescent="0.25">
      <c r="A34" s="49"/>
      <c r="B34" s="154" t="s">
        <v>45</v>
      </c>
      <c r="C34" s="155"/>
      <c r="D34" s="50">
        <v>3551.66</v>
      </c>
      <c r="E34" s="51"/>
      <c r="F34" s="52"/>
      <c r="G34" s="52"/>
      <c r="H34" s="53">
        <v>3551.66</v>
      </c>
      <c r="I34" s="28"/>
    </row>
    <row r="35" spans="1:9" ht="59.25" customHeight="1" x14ac:dyDescent="0.25">
      <c r="A35" s="156" t="s">
        <v>55</v>
      </c>
      <c r="B35" s="157"/>
      <c r="C35" s="157"/>
      <c r="D35" s="157"/>
      <c r="E35" s="157"/>
      <c r="F35" s="157"/>
      <c r="G35" s="157"/>
      <c r="H35" s="158"/>
      <c r="I35" s="28"/>
    </row>
    <row r="36" spans="1:9" ht="122.25" customHeight="1" x14ac:dyDescent="0.25">
      <c r="A36" s="49"/>
      <c r="B36" s="152" t="s">
        <v>56</v>
      </c>
      <c r="C36" s="153"/>
      <c r="D36" s="51"/>
      <c r="E36" s="51"/>
      <c r="F36" s="52"/>
      <c r="G36" s="52"/>
      <c r="H36" s="52"/>
      <c r="I36" s="28"/>
    </row>
    <row r="37" spans="1:9" ht="14.1" customHeight="1" x14ac:dyDescent="0.25">
      <c r="A37" s="49"/>
      <c r="B37" s="154" t="s">
        <v>46</v>
      </c>
      <c r="C37" s="155"/>
      <c r="D37" s="50">
        <v>3551.66</v>
      </c>
      <c r="E37" s="51"/>
      <c r="F37" s="52"/>
      <c r="G37" s="52"/>
      <c r="H37" s="53">
        <v>3551.66</v>
      </c>
      <c r="I37" s="28"/>
    </row>
    <row r="38" spans="1:9" ht="14.1" customHeight="1" x14ac:dyDescent="0.25">
      <c r="A38" s="156" t="s">
        <v>47</v>
      </c>
      <c r="B38" s="157"/>
      <c r="C38" s="157"/>
      <c r="D38" s="157"/>
      <c r="E38" s="157"/>
      <c r="F38" s="157"/>
      <c r="G38" s="157"/>
      <c r="H38" s="158"/>
      <c r="I38" s="28"/>
    </row>
    <row r="39" spans="1:9" ht="14.1" customHeight="1" x14ac:dyDescent="0.25">
      <c r="A39" s="49"/>
      <c r="B39" s="154" t="s">
        <v>48</v>
      </c>
      <c r="C39" s="155"/>
      <c r="D39" s="50">
        <v>3551.66</v>
      </c>
      <c r="E39" s="51"/>
      <c r="F39" s="52"/>
      <c r="G39" s="52"/>
      <c r="H39" s="53">
        <v>3551.66</v>
      </c>
      <c r="I39" s="28"/>
    </row>
    <row r="40" spans="1:9" ht="14.1" customHeight="1" x14ac:dyDescent="0.25">
      <c r="A40" s="156" t="s">
        <v>49</v>
      </c>
      <c r="B40" s="157"/>
      <c r="C40" s="157"/>
      <c r="D40" s="157"/>
      <c r="E40" s="157"/>
      <c r="F40" s="157"/>
      <c r="G40" s="157"/>
      <c r="H40" s="158"/>
      <c r="I40" s="28"/>
    </row>
    <row r="41" spans="1:9" ht="14.1" customHeight="1" x14ac:dyDescent="0.25">
      <c r="A41" s="42" t="s">
        <v>34</v>
      </c>
      <c r="B41" s="44" t="s">
        <v>50</v>
      </c>
      <c r="C41" s="45" t="s">
        <v>51</v>
      </c>
      <c r="D41" s="54">
        <v>710.33199999999999</v>
      </c>
      <c r="E41" s="47"/>
      <c r="F41" s="47"/>
      <c r="G41" s="47"/>
      <c r="H41" s="54">
        <v>710.33199999999999</v>
      </c>
      <c r="I41" s="28"/>
    </row>
    <row r="42" spans="1:9" ht="14.1" customHeight="1" x14ac:dyDescent="0.25">
      <c r="A42" s="42"/>
      <c r="B42" s="44"/>
      <c r="C42" s="45"/>
      <c r="D42" s="47" t="s">
        <v>57</v>
      </c>
      <c r="E42" s="47" t="s">
        <v>58</v>
      </c>
      <c r="F42" s="47" t="s">
        <v>59</v>
      </c>
      <c r="G42" s="47" t="s">
        <v>60</v>
      </c>
      <c r="H42" s="47"/>
      <c r="I42" s="28"/>
    </row>
    <row r="43" spans="1:9" ht="11.25" customHeight="1" x14ac:dyDescent="0.25">
      <c r="A43" s="49"/>
      <c r="B43" s="152" t="s">
        <v>52</v>
      </c>
      <c r="C43" s="153"/>
      <c r="D43" s="55">
        <v>710.33199999999999</v>
      </c>
      <c r="E43" s="51"/>
      <c r="F43" s="52"/>
      <c r="G43" s="52"/>
      <c r="H43" s="56">
        <v>710.33199999999999</v>
      </c>
      <c r="I43" s="28"/>
    </row>
    <row r="44" spans="1:9" ht="11.25" customHeight="1" x14ac:dyDescent="0.25">
      <c r="A44" s="49"/>
      <c r="B44" s="154" t="s">
        <v>53</v>
      </c>
      <c r="C44" s="155"/>
      <c r="D44" s="57">
        <v>4261.9920000000002</v>
      </c>
      <c r="E44" s="51"/>
      <c r="F44" s="52"/>
      <c r="G44" s="52"/>
      <c r="H44" s="58">
        <v>4261.9920000000002</v>
      </c>
      <c r="I44" s="28"/>
    </row>
  </sheetData>
  <mergeCells count="34">
    <mergeCell ref="B29:C29"/>
    <mergeCell ref="A30:H30"/>
    <mergeCell ref="A24:H24"/>
    <mergeCell ref="B27:C27"/>
    <mergeCell ref="A28:H28"/>
    <mergeCell ref="C4:G4"/>
    <mergeCell ref="C5:G5"/>
    <mergeCell ref="C10:G10"/>
    <mergeCell ref="C11:G11"/>
    <mergeCell ref="B13:G13"/>
    <mergeCell ref="H20:H22"/>
    <mergeCell ref="D21:D22"/>
    <mergeCell ref="E21:E22"/>
    <mergeCell ref="F21:F22"/>
    <mergeCell ref="G21:G22"/>
    <mergeCell ref="B31:C31"/>
    <mergeCell ref="A32:H32"/>
    <mergeCell ref="B33:C33"/>
    <mergeCell ref="B34:C34"/>
    <mergeCell ref="A35:H35"/>
    <mergeCell ref="B43:C43"/>
    <mergeCell ref="B44:C44"/>
    <mergeCell ref="B36:C36"/>
    <mergeCell ref="B37:C37"/>
    <mergeCell ref="A38:H38"/>
    <mergeCell ref="B39:C39"/>
    <mergeCell ref="A40:H40"/>
    <mergeCell ref="B15:G15"/>
    <mergeCell ref="B16:G16"/>
    <mergeCell ref="B18:G18"/>
    <mergeCell ref="A20:A22"/>
    <mergeCell ref="B20:B22"/>
    <mergeCell ref="C20:C22"/>
    <mergeCell ref="D20:G20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25A70-F9C9-4218-93D8-306EAF38D96D}">
  <dimension ref="A1:D54"/>
  <sheetViews>
    <sheetView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5.140625" style="2" customWidth="1"/>
    <col min="5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4" t="s">
        <v>1</v>
      </c>
    </row>
    <row r="3" spans="1:3" ht="15" x14ac:dyDescent="0.2">
      <c r="A3" s="5"/>
      <c r="B3" s="5"/>
      <c r="C3" s="5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6" t="s">
        <v>117</v>
      </c>
      <c r="C6" s="7">
        <f>C26</f>
        <v>4594.4273760000005</v>
      </c>
    </row>
    <row r="7" spans="1:3" ht="15" x14ac:dyDescent="0.2">
      <c r="A7" s="3"/>
      <c r="B7" s="3"/>
      <c r="C7" s="3"/>
    </row>
    <row r="8" spans="1:3" ht="15" x14ac:dyDescent="0.2">
      <c r="A8" s="5"/>
      <c r="B8" s="5"/>
      <c r="C8" s="5"/>
    </row>
    <row r="9" spans="1:3" ht="15" x14ac:dyDescent="0.2">
      <c r="A9" s="3"/>
      <c r="B9" s="3"/>
      <c r="C9" s="3"/>
    </row>
    <row r="10" spans="1:3" ht="15" x14ac:dyDescent="0.2">
      <c r="A10" s="3"/>
      <c r="B10" s="8" t="s">
        <v>3</v>
      </c>
      <c r="C10" s="3"/>
    </row>
    <row r="11" spans="1:3" ht="15" x14ac:dyDescent="0.2">
      <c r="A11" s="3"/>
      <c r="B11" s="3"/>
      <c r="C11" s="3"/>
    </row>
    <row r="12" spans="1:3" ht="15.75" x14ac:dyDescent="0.2">
      <c r="A12" s="9"/>
      <c r="B12" s="139" t="s">
        <v>4</v>
      </c>
      <c r="C12" s="139"/>
    </row>
    <row r="13" spans="1:3" ht="15" x14ac:dyDescent="0.2">
      <c r="A13" s="3"/>
      <c r="B13" s="3"/>
      <c r="C13" s="3"/>
    </row>
    <row r="14" spans="1:3" ht="33" customHeight="1" x14ac:dyDescent="0.2">
      <c r="A14" s="3"/>
      <c r="B14" s="140" t="s">
        <v>118</v>
      </c>
      <c r="C14" s="140"/>
    </row>
    <row r="15" spans="1:3" ht="15" x14ac:dyDescent="0.2">
      <c r="A15" s="5"/>
      <c r="B15" s="141" t="s">
        <v>5</v>
      </c>
      <c r="C15" s="141"/>
    </row>
    <row r="16" spans="1:3" ht="15" x14ac:dyDescent="0.2">
      <c r="A16" s="3"/>
      <c r="B16" s="3"/>
      <c r="C16" s="3"/>
    </row>
    <row r="17" spans="1:4" ht="15" x14ac:dyDescent="0.2">
      <c r="A17" s="3"/>
      <c r="B17" s="3"/>
      <c r="C17" s="3"/>
    </row>
    <row r="18" spans="1:4" ht="28.5" x14ac:dyDescent="0.2">
      <c r="A18" s="11" t="s">
        <v>6</v>
      </c>
      <c r="B18" s="12" t="s">
        <v>7</v>
      </c>
      <c r="C18" s="13" t="s">
        <v>8</v>
      </c>
    </row>
    <row r="19" spans="1:4" x14ac:dyDescent="0.2">
      <c r="A19" s="11">
        <v>1</v>
      </c>
      <c r="B19" s="12">
        <v>2</v>
      </c>
      <c r="C19" s="14">
        <v>3</v>
      </c>
    </row>
    <row r="20" spans="1:4" x14ac:dyDescent="0.2">
      <c r="A20" s="15">
        <v>1</v>
      </c>
      <c r="B20" s="16" t="s">
        <v>9</v>
      </c>
      <c r="C20" s="17">
        <v>3551.66</v>
      </c>
    </row>
    <row r="21" spans="1:4" x14ac:dyDescent="0.2">
      <c r="A21" s="15">
        <v>1.1000000000000001</v>
      </c>
      <c r="B21" s="16" t="s">
        <v>10</v>
      </c>
      <c r="C21" s="19">
        <v>3551.66</v>
      </c>
    </row>
    <row r="22" spans="1:4" x14ac:dyDescent="0.2">
      <c r="A22" s="15">
        <v>1.2</v>
      </c>
      <c r="B22" s="16" t="s">
        <v>11</v>
      </c>
      <c r="C22" s="19">
        <v>0</v>
      </c>
    </row>
    <row r="23" spans="1:4" x14ac:dyDescent="0.2">
      <c r="A23" s="15">
        <v>1.3</v>
      </c>
      <c r="B23" s="16" t="s">
        <v>12</v>
      </c>
      <c r="C23" s="19">
        <v>0</v>
      </c>
    </row>
    <row r="24" spans="1:4" x14ac:dyDescent="0.2">
      <c r="A24" s="15">
        <v>2</v>
      </c>
      <c r="B24" s="16" t="s">
        <v>13</v>
      </c>
      <c r="C24" s="21">
        <v>4261.9920000000002</v>
      </c>
    </row>
    <row r="25" spans="1:4" x14ac:dyDescent="0.2">
      <c r="A25" s="15">
        <v>2.1</v>
      </c>
      <c r="B25" s="16" t="s">
        <v>14</v>
      </c>
      <c r="C25" s="21">
        <v>710.33199999999999</v>
      </c>
    </row>
    <row r="26" spans="1:4" ht="24" x14ac:dyDescent="0.2">
      <c r="A26" s="15">
        <v>3</v>
      </c>
      <c r="B26" s="16" t="s">
        <v>15</v>
      </c>
      <c r="C26" s="22">
        <v>4594.4273760000005</v>
      </c>
      <c r="D26" s="20">
        <f>C26/1.2</f>
        <v>3828.6894800000005</v>
      </c>
    </row>
    <row r="27" spans="1:4" ht="15" x14ac:dyDescent="0.2">
      <c r="A27" s="3"/>
      <c r="C27" s="3"/>
    </row>
    <row r="28" spans="1:4" ht="25.5" customHeight="1" x14ac:dyDescent="0.2">
      <c r="A28" s="142" t="s">
        <v>16</v>
      </c>
      <c r="B28" s="142"/>
      <c r="C28" s="142"/>
    </row>
    <row r="31" spans="1:4" ht="15" customHeight="1" x14ac:dyDescent="0.2"/>
    <row r="32" spans="1:4" x14ac:dyDescent="0.2">
      <c r="C32" s="23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99B2B-9EA8-49A4-A8C5-72BEEE03CC6C}">
  <sheetPr>
    <pageSetUpPr fitToPage="1"/>
  </sheetPr>
  <dimension ref="A1:N59"/>
  <sheetViews>
    <sheetView topLeftCell="A10" workbookViewId="0">
      <selection activeCell="B26" sqref="B25:C26"/>
    </sheetView>
  </sheetViews>
  <sheetFormatPr defaultColWidth="9.140625" defaultRowHeight="11.25" customHeight="1" x14ac:dyDescent="0.2"/>
  <cols>
    <col min="1" max="1" width="6.7109375" style="67" customWidth="1"/>
    <col min="2" max="2" width="20.140625" style="67" customWidth="1"/>
    <col min="3" max="3" width="32.7109375" style="98" customWidth="1"/>
    <col min="4" max="8" width="14" style="98" customWidth="1"/>
    <col min="9" max="9" width="9.140625" style="98"/>
    <col min="10" max="10" width="88.7109375" style="99" hidden="1" customWidth="1"/>
    <col min="11" max="11" width="108.85546875" style="99" hidden="1" customWidth="1"/>
    <col min="12" max="12" width="129.5703125" style="99" hidden="1" customWidth="1"/>
    <col min="13" max="14" width="52.85546875" style="99" hidden="1" customWidth="1"/>
    <col min="15" max="16384" width="9.140625" style="98"/>
  </cols>
  <sheetData>
    <row r="1" spans="1:11" s="60" customFormat="1" ht="15" x14ac:dyDescent="0.25">
      <c r="H1" s="61" t="s">
        <v>17</v>
      </c>
    </row>
    <row r="2" spans="1:11" s="60" customFormat="1" ht="15" x14ac:dyDescent="0.25">
      <c r="A2" s="62"/>
      <c r="B2" s="62"/>
      <c r="C2" s="63"/>
      <c r="D2" s="63"/>
      <c r="E2" s="63"/>
      <c r="F2" s="63"/>
      <c r="G2" s="63"/>
      <c r="H2" s="61"/>
    </row>
    <row r="3" spans="1:11" s="60" customFormat="1" ht="15" x14ac:dyDescent="0.25">
      <c r="A3" s="62"/>
      <c r="B3" s="62"/>
      <c r="C3" s="63"/>
      <c r="D3" s="63"/>
      <c r="E3" s="63"/>
      <c r="F3" s="63"/>
      <c r="G3" s="63"/>
      <c r="H3" s="61"/>
    </row>
    <row r="4" spans="1:11" s="60" customFormat="1" ht="15" x14ac:dyDescent="0.25">
      <c r="A4" s="62"/>
      <c r="B4" s="62" t="s">
        <v>0</v>
      </c>
      <c r="C4" s="165" t="s">
        <v>1</v>
      </c>
      <c r="D4" s="165"/>
      <c r="E4" s="165"/>
      <c r="F4" s="165"/>
      <c r="G4" s="165"/>
      <c r="H4" s="63"/>
      <c r="J4" s="64" t="s">
        <v>61</v>
      </c>
    </row>
    <row r="5" spans="1:11" s="60" customFormat="1" ht="10.5" customHeight="1" x14ac:dyDescent="0.25">
      <c r="A5" s="62"/>
      <c r="B5" s="62"/>
      <c r="C5" s="166" t="s">
        <v>18</v>
      </c>
      <c r="D5" s="166"/>
      <c r="E5" s="166"/>
      <c r="F5" s="166"/>
      <c r="G5" s="166"/>
      <c r="H5" s="63"/>
    </row>
    <row r="6" spans="1:11" s="60" customFormat="1" ht="17.25" customHeight="1" x14ac:dyDescent="0.25">
      <c r="A6" s="62"/>
      <c r="B6" s="63" t="s">
        <v>19</v>
      </c>
      <c r="C6" s="65"/>
      <c r="D6" s="65"/>
      <c r="E6" s="65"/>
      <c r="F6" s="65"/>
      <c r="G6" s="65"/>
      <c r="H6" s="63"/>
    </row>
    <row r="7" spans="1:11" s="60" customFormat="1" ht="17.25" customHeight="1" x14ac:dyDescent="0.25">
      <c r="A7" s="62"/>
      <c r="B7" s="62"/>
      <c r="C7" s="65"/>
      <c r="D7" s="65"/>
      <c r="E7" s="65"/>
      <c r="F7" s="65"/>
      <c r="G7" s="65"/>
      <c r="H7" s="63"/>
    </row>
    <row r="8" spans="1:11" s="60" customFormat="1" ht="17.25" customHeight="1" x14ac:dyDescent="0.25">
      <c r="A8" s="62"/>
      <c r="B8" s="66" t="s">
        <v>62</v>
      </c>
      <c r="C8" s="65"/>
      <c r="D8" s="65"/>
      <c r="E8" s="65"/>
      <c r="F8" s="65"/>
      <c r="G8" s="65"/>
      <c r="H8" s="63"/>
    </row>
    <row r="9" spans="1:11" s="60" customFormat="1" ht="17.25" customHeight="1" x14ac:dyDescent="0.25">
      <c r="A9" s="62"/>
      <c r="B9" s="67" t="s">
        <v>20</v>
      </c>
      <c r="D9" s="61"/>
      <c r="E9" s="65"/>
      <c r="F9" s="65"/>
      <c r="G9" s="65"/>
      <c r="H9" s="63"/>
    </row>
    <row r="10" spans="1:11" s="60" customFormat="1" ht="17.25" customHeight="1" x14ac:dyDescent="0.25">
      <c r="A10" s="62"/>
      <c r="B10" s="62"/>
      <c r="C10" s="167"/>
      <c r="D10" s="167"/>
      <c r="E10" s="167"/>
      <c r="F10" s="167"/>
      <c r="G10" s="167"/>
      <c r="H10" s="63"/>
    </row>
    <row r="11" spans="1:11" s="60" customFormat="1" ht="11.25" customHeight="1" x14ac:dyDescent="0.25">
      <c r="A11" s="68"/>
      <c r="B11" s="68"/>
      <c r="C11" s="166" t="s">
        <v>21</v>
      </c>
      <c r="D11" s="166"/>
      <c r="E11" s="166"/>
      <c r="F11" s="166"/>
      <c r="G11" s="166"/>
      <c r="H11" s="69"/>
    </row>
    <row r="12" spans="1:11" s="60" customFormat="1" ht="11.25" customHeight="1" x14ac:dyDescent="0.25">
      <c r="A12" s="68"/>
      <c r="B12" s="68"/>
      <c r="C12" s="65"/>
      <c r="D12" s="65"/>
      <c r="E12" s="65"/>
      <c r="F12" s="65"/>
      <c r="G12" s="65"/>
      <c r="H12" s="69"/>
    </row>
    <row r="13" spans="1:11" s="60" customFormat="1" ht="18" x14ac:dyDescent="0.25">
      <c r="A13" s="68"/>
      <c r="B13" s="168" t="s">
        <v>22</v>
      </c>
      <c r="C13" s="168"/>
      <c r="D13" s="168"/>
      <c r="E13" s="168"/>
      <c r="F13" s="168"/>
      <c r="G13" s="168"/>
      <c r="H13" s="69"/>
    </row>
    <row r="14" spans="1:11" s="60" customFormat="1" ht="11.25" customHeight="1" x14ac:dyDescent="0.25">
      <c r="A14" s="68"/>
      <c r="B14" s="68"/>
      <c r="C14" s="65"/>
      <c r="D14" s="65"/>
      <c r="E14" s="65"/>
      <c r="F14" s="65"/>
      <c r="G14" s="65"/>
      <c r="H14" s="69"/>
    </row>
    <row r="15" spans="1:11" s="60" customFormat="1" ht="23.25" customHeight="1" x14ac:dyDescent="0.25">
      <c r="A15" s="70"/>
      <c r="B15" s="188" t="s">
        <v>118</v>
      </c>
      <c r="C15" s="188"/>
      <c r="D15" s="188"/>
      <c r="E15" s="188"/>
      <c r="F15" s="188"/>
      <c r="G15" s="188"/>
      <c r="H15" s="64"/>
      <c r="K15" s="64" t="s">
        <v>23</v>
      </c>
    </row>
    <row r="16" spans="1:11" s="60" customFormat="1" ht="13.5" customHeight="1" x14ac:dyDescent="0.25">
      <c r="A16" s="71"/>
      <c r="B16" s="172" t="s">
        <v>5</v>
      </c>
      <c r="C16" s="172"/>
      <c r="D16" s="172"/>
      <c r="E16" s="172"/>
      <c r="F16" s="172"/>
      <c r="G16" s="172"/>
      <c r="H16" s="72"/>
    </row>
    <row r="17" spans="1:14" s="60" customFormat="1" ht="9.75" customHeight="1" x14ac:dyDescent="0.25">
      <c r="A17" s="62"/>
      <c r="B17" s="62"/>
      <c r="C17" s="63"/>
      <c r="D17" s="73"/>
      <c r="E17" s="73"/>
      <c r="F17" s="73"/>
      <c r="G17" s="74"/>
      <c r="H17" s="74"/>
    </row>
    <row r="18" spans="1:14" s="60" customFormat="1" ht="15" x14ac:dyDescent="0.25">
      <c r="A18" s="75"/>
      <c r="B18" s="173" t="s">
        <v>24</v>
      </c>
      <c r="C18" s="173"/>
      <c r="D18" s="173"/>
      <c r="E18" s="173"/>
      <c r="F18" s="173"/>
      <c r="G18" s="173"/>
      <c r="H18" s="65"/>
    </row>
    <row r="19" spans="1:14" s="60" customFormat="1" ht="9.75" customHeight="1" x14ac:dyDescent="0.25">
      <c r="A19" s="62"/>
      <c r="B19" s="62"/>
      <c r="C19" s="63"/>
      <c r="D19" s="65"/>
      <c r="E19" s="65"/>
      <c r="F19" s="65"/>
      <c r="G19" s="65"/>
      <c r="H19" s="65"/>
    </row>
    <row r="20" spans="1:14" s="60" customFormat="1" ht="16.5" customHeight="1" x14ac:dyDescent="0.25">
      <c r="A20" s="174" t="s">
        <v>6</v>
      </c>
      <c r="B20" s="174" t="s">
        <v>25</v>
      </c>
      <c r="C20" s="177" t="s">
        <v>26</v>
      </c>
      <c r="D20" s="180" t="s">
        <v>27</v>
      </c>
      <c r="E20" s="180"/>
      <c r="F20" s="180"/>
      <c r="G20" s="180"/>
      <c r="H20" s="180" t="s">
        <v>28</v>
      </c>
    </row>
    <row r="21" spans="1:14" s="60" customFormat="1" ht="50.25" customHeight="1" x14ac:dyDescent="0.25">
      <c r="A21" s="175"/>
      <c r="B21" s="175"/>
      <c r="C21" s="178"/>
      <c r="D21" s="177" t="s">
        <v>29</v>
      </c>
      <c r="E21" s="177" t="s">
        <v>30</v>
      </c>
      <c r="F21" s="177" t="s">
        <v>31</v>
      </c>
      <c r="G21" s="181" t="s">
        <v>32</v>
      </c>
      <c r="H21" s="180"/>
    </row>
    <row r="22" spans="1:14" s="60" customFormat="1" ht="3.75" customHeight="1" x14ac:dyDescent="0.25">
      <c r="A22" s="176"/>
      <c r="B22" s="176"/>
      <c r="C22" s="179"/>
      <c r="D22" s="179"/>
      <c r="E22" s="179"/>
      <c r="F22" s="179"/>
      <c r="G22" s="182"/>
      <c r="H22" s="180"/>
    </row>
    <row r="23" spans="1:14" s="60" customFormat="1" ht="15" x14ac:dyDescent="0.25">
      <c r="A23" s="76">
        <v>1</v>
      </c>
      <c r="B23" s="76">
        <v>2</v>
      </c>
      <c r="C23" s="77">
        <v>3</v>
      </c>
      <c r="D23" s="77">
        <v>4</v>
      </c>
      <c r="E23" s="77">
        <v>5</v>
      </c>
      <c r="F23" s="77">
        <v>6</v>
      </c>
      <c r="G23" s="77">
        <v>7</v>
      </c>
      <c r="H23" s="77">
        <v>8</v>
      </c>
    </row>
    <row r="24" spans="1:14" s="60" customFormat="1" ht="15" x14ac:dyDescent="0.25">
      <c r="A24" s="169" t="s">
        <v>33</v>
      </c>
      <c r="B24" s="170"/>
      <c r="C24" s="170"/>
      <c r="D24" s="170"/>
      <c r="E24" s="170"/>
      <c r="F24" s="170"/>
      <c r="G24" s="170"/>
      <c r="H24" s="171"/>
      <c r="L24" s="78" t="s">
        <v>33</v>
      </c>
    </row>
    <row r="25" spans="1:14" s="60" customFormat="1" ht="22.5" x14ac:dyDescent="0.25">
      <c r="A25" s="76" t="s">
        <v>34</v>
      </c>
      <c r="B25" s="79" t="s">
        <v>35</v>
      </c>
      <c r="C25" s="80" t="s">
        <v>63</v>
      </c>
      <c r="D25" s="81">
        <v>2053.6019999999999</v>
      </c>
      <c r="E25" s="82"/>
      <c r="F25" s="81">
        <v>1047.6010000000001</v>
      </c>
      <c r="G25" s="82"/>
      <c r="H25" s="81">
        <v>3101.203</v>
      </c>
      <c r="L25" s="78"/>
    </row>
    <row r="26" spans="1:14" s="60" customFormat="1" ht="23.25" x14ac:dyDescent="0.25">
      <c r="A26" s="83"/>
      <c r="B26" s="183" t="s">
        <v>38</v>
      </c>
      <c r="C26" s="184"/>
      <c r="D26" s="84">
        <v>2053.6019999999999</v>
      </c>
      <c r="E26" s="85"/>
      <c r="F26" s="86">
        <v>1047.6010000000001</v>
      </c>
      <c r="G26" s="87"/>
      <c r="H26" s="86">
        <v>3101.203</v>
      </c>
      <c r="L26" s="78"/>
      <c r="M26" s="88" t="s">
        <v>38</v>
      </c>
    </row>
    <row r="27" spans="1:14" s="60" customFormat="1" ht="15" x14ac:dyDescent="0.25">
      <c r="A27" s="169" t="s">
        <v>39</v>
      </c>
      <c r="B27" s="170"/>
      <c r="C27" s="170"/>
      <c r="D27" s="170"/>
      <c r="E27" s="170"/>
      <c r="F27" s="170"/>
      <c r="G27" s="170"/>
      <c r="H27" s="171"/>
      <c r="L27" s="78" t="s">
        <v>39</v>
      </c>
      <c r="M27" s="88"/>
    </row>
    <row r="28" spans="1:14" s="60" customFormat="1" ht="15" x14ac:dyDescent="0.25">
      <c r="A28" s="83"/>
      <c r="B28" s="185" t="s">
        <v>40</v>
      </c>
      <c r="C28" s="186"/>
      <c r="D28" s="84">
        <v>2053.6019999999999</v>
      </c>
      <c r="E28" s="85"/>
      <c r="F28" s="86">
        <v>1047.6010000000001</v>
      </c>
      <c r="G28" s="87"/>
      <c r="H28" s="86">
        <v>3101.203</v>
      </c>
      <c r="L28" s="78"/>
      <c r="M28" s="88"/>
      <c r="N28" s="89" t="s">
        <v>40</v>
      </c>
    </row>
    <row r="29" spans="1:14" s="60" customFormat="1" ht="15" x14ac:dyDescent="0.25">
      <c r="A29" s="169" t="s">
        <v>41</v>
      </c>
      <c r="B29" s="170"/>
      <c r="C29" s="170"/>
      <c r="D29" s="170"/>
      <c r="E29" s="170"/>
      <c r="F29" s="170"/>
      <c r="G29" s="170"/>
      <c r="H29" s="171"/>
      <c r="L29" s="78" t="s">
        <v>41</v>
      </c>
      <c r="M29" s="88"/>
      <c r="N29" s="89"/>
    </row>
    <row r="30" spans="1:14" s="60" customFormat="1" ht="15" x14ac:dyDescent="0.25">
      <c r="A30" s="83"/>
      <c r="B30" s="185" t="s">
        <v>42</v>
      </c>
      <c r="C30" s="186"/>
      <c r="D30" s="84">
        <v>2053.6019999999999</v>
      </c>
      <c r="E30" s="85"/>
      <c r="F30" s="86">
        <v>1047.6010000000001</v>
      </c>
      <c r="G30" s="87"/>
      <c r="H30" s="86">
        <v>3101.203</v>
      </c>
      <c r="L30" s="78"/>
      <c r="M30" s="88"/>
      <c r="N30" s="89" t="s">
        <v>42</v>
      </c>
    </row>
    <row r="31" spans="1:14" s="60" customFormat="1" ht="15" x14ac:dyDescent="0.25">
      <c r="A31" s="169" t="s">
        <v>43</v>
      </c>
      <c r="B31" s="170"/>
      <c r="C31" s="170"/>
      <c r="D31" s="170"/>
      <c r="E31" s="170"/>
      <c r="F31" s="170"/>
      <c r="G31" s="170"/>
      <c r="H31" s="171"/>
      <c r="L31" s="78" t="s">
        <v>43</v>
      </c>
      <c r="M31" s="88"/>
      <c r="N31" s="89"/>
    </row>
    <row r="32" spans="1:14" s="60" customFormat="1" ht="15" x14ac:dyDescent="0.25">
      <c r="A32" s="76" t="s">
        <v>64</v>
      </c>
      <c r="B32" s="79"/>
      <c r="C32" s="80" t="s">
        <v>65</v>
      </c>
      <c r="D32" s="82"/>
      <c r="E32" s="82"/>
      <c r="F32" s="82"/>
      <c r="G32" s="90">
        <v>31.167999999999999</v>
      </c>
      <c r="H32" s="90">
        <v>31.167999999999999</v>
      </c>
      <c r="L32" s="78"/>
      <c r="M32" s="88"/>
      <c r="N32" s="89"/>
    </row>
    <row r="33" spans="1:14" s="60" customFormat="1" ht="9" hidden="1" customHeight="1" x14ac:dyDescent="0.25">
      <c r="A33" s="76"/>
      <c r="B33" s="79"/>
      <c r="C33" s="80"/>
      <c r="D33" s="82"/>
      <c r="E33" s="82"/>
      <c r="F33" s="82"/>
      <c r="G33" s="82" t="s">
        <v>66</v>
      </c>
      <c r="H33" s="82"/>
      <c r="L33" s="78"/>
      <c r="M33" s="88"/>
      <c r="N33" s="89"/>
    </row>
    <row r="34" spans="1:14" s="60" customFormat="1" ht="15" x14ac:dyDescent="0.25">
      <c r="A34" s="83"/>
      <c r="B34" s="183" t="s">
        <v>44</v>
      </c>
      <c r="C34" s="184"/>
      <c r="D34" s="85"/>
      <c r="E34" s="85"/>
      <c r="F34" s="87"/>
      <c r="G34" s="91">
        <v>31.167999999999999</v>
      </c>
      <c r="H34" s="91">
        <v>31.167999999999999</v>
      </c>
      <c r="L34" s="78"/>
      <c r="M34" s="88" t="s">
        <v>44</v>
      </c>
      <c r="N34" s="89"/>
    </row>
    <row r="35" spans="1:14" s="60" customFormat="1" ht="15" x14ac:dyDescent="0.25">
      <c r="A35" s="83"/>
      <c r="B35" s="185" t="s">
        <v>45</v>
      </c>
      <c r="C35" s="186"/>
      <c r="D35" s="84">
        <v>2053.6019999999999</v>
      </c>
      <c r="E35" s="85"/>
      <c r="F35" s="86">
        <v>1047.6010000000001</v>
      </c>
      <c r="G35" s="91">
        <v>31.167999999999999</v>
      </c>
      <c r="H35" s="86">
        <v>3132.3710000000001</v>
      </c>
      <c r="L35" s="78"/>
      <c r="M35" s="88"/>
      <c r="N35" s="89" t="s">
        <v>45</v>
      </c>
    </row>
    <row r="36" spans="1:14" s="60" customFormat="1" ht="48.75" x14ac:dyDescent="0.25">
      <c r="A36" s="169" t="s">
        <v>55</v>
      </c>
      <c r="B36" s="170"/>
      <c r="C36" s="170"/>
      <c r="D36" s="170"/>
      <c r="E36" s="170"/>
      <c r="F36" s="170"/>
      <c r="G36" s="170"/>
      <c r="H36" s="171"/>
      <c r="L36" s="78" t="s">
        <v>55</v>
      </c>
      <c r="M36" s="88"/>
      <c r="N36" s="89"/>
    </row>
    <row r="37" spans="1:14" s="60" customFormat="1" ht="15" x14ac:dyDescent="0.25">
      <c r="A37" s="76" t="s">
        <v>67</v>
      </c>
      <c r="B37" s="79"/>
      <c r="C37" s="80" t="s">
        <v>68</v>
      </c>
      <c r="D37" s="82"/>
      <c r="E37" s="82"/>
      <c r="F37" s="82"/>
      <c r="G37" s="90">
        <v>27.808</v>
      </c>
      <c r="H37" s="90">
        <v>27.808</v>
      </c>
      <c r="L37" s="78"/>
      <c r="M37" s="88"/>
      <c r="N37" s="89"/>
    </row>
    <row r="38" spans="1:14" s="60" customFormat="1" ht="22.5" hidden="1" x14ac:dyDescent="0.25">
      <c r="A38" s="76"/>
      <c r="B38" s="79"/>
      <c r="C38" s="80"/>
      <c r="D38" s="82"/>
      <c r="E38" s="82"/>
      <c r="F38" s="82"/>
      <c r="G38" s="82" t="s">
        <v>69</v>
      </c>
      <c r="H38" s="82"/>
      <c r="L38" s="78"/>
      <c r="M38" s="88"/>
      <c r="N38" s="89"/>
    </row>
    <row r="39" spans="1:14" s="60" customFormat="1" ht="113.25" x14ac:dyDescent="0.25">
      <c r="A39" s="83"/>
      <c r="B39" s="183" t="s">
        <v>56</v>
      </c>
      <c r="C39" s="184"/>
      <c r="D39" s="85"/>
      <c r="E39" s="85"/>
      <c r="F39" s="87"/>
      <c r="G39" s="91">
        <v>27.808</v>
      </c>
      <c r="H39" s="91">
        <v>27.808</v>
      </c>
      <c r="L39" s="78"/>
      <c r="M39" s="88" t="s">
        <v>56</v>
      </c>
      <c r="N39" s="89"/>
    </row>
    <row r="40" spans="1:14" s="60" customFormat="1" ht="15" x14ac:dyDescent="0.25">
      <c r="A40" s="83"/>
      <c r="B40" s="185" t="s">
        <v>46</v>
      </c>
      <c r="C40" s="186"/>
      <c r="D40" s="84">
        <v>2053.6019999999999</v>
      </c>
      <c r="E40" s="85"/>
      <c r="F40" s="86">
        <v>1047.6010000000001</v>
      </c>
      <c r="G40" s="91">
        <v>58.975999999999999</v>
      </c>
      <c r="H40" s="86">
        <v>3160.1790000000001</v>
      </c>
      <c r="L40" s="78"/>
      <c r="M40" s="88"/>
      <c r="N40" s="89" t="s">
        <v>46</v>
      </c>
    </row>
    <row r="41" spans="1:14" s="60" customFormat="1" ht="15" x14ac:dyDescent="0.25">
      <c r="A41" s="169" t="s">
        <v>47</v>
      </c>
      <c r="B41" s="170"/>
      <c r="C41" s="170"/>
      <c r="D41" s="170"/>
      <c r="E41" s="170"/>
      <c r="F41" s="170"/>
      <c r="G41" s="170"/>
      <c r="H41" s="171"/>
      <c r="L41" s="78" t="s">
        <v>47</v>
      </c>
      <c r="M41" s="88"/>
      <c r="N41" s="89"/>
    </row>
    <row r="42" spans="1:14" s="60" customFormat="1" ht="15" x14ac:dyDescent="0.25">
      <c r="A42" s="83"/>
      <c r="B42" s="185" t="s">
        <v>48</v>
      </c>
      <c r="C42" s="186"/>
      <c r="D42" s="84">
        <v>2053.6019999999999</v>
      </c>
      <c r="E42" s="85"/>
      <c r="F42" s="86">
        <v>1047.6010000000001</v>
      </c>
      <c r="G42" s="91">
        <v>58.975999999999999</v>
      </c>
      <c r="H42" s="86">
        <v>3160.1790000000001</v>
      </c>
      <c r="L42" s="78"/>
      <c r="M42" s="88"/>
      <c r="N42" s="89" t="s">
        <v>48</v>
      </c>
    </row>
    <row r="43" spans="1:14" s="60" customFormat="1" ht="15" x14ac:dyDescent="0.25">
      <c r="A43" s="169" t="s">
        <v>49</v>
      </c>
      <c r="B43" s="170"/>
      <c r="C43" s="170"/>
      <c r="D43" s="170"/>
      <c r="E43" s="170"/>
      <c r="F43" s="170"/>
      <c r="G43" s="170"/>
      <c r="H43" s="171"/>
      <c r="L43" s="78" t="s">
        <v>49</v>
      </c>
      <c r="M43" s="88"/>
      <c r="N43" s="89"/>
    </row>
    <row r="44" spans="1:14" s="60" customFormat="1" ht="15" x14ac:dyDescent="0.25">
      <c r="A44" s="76" t="s">
        <v>34</v>
      </c>
      <c r="B44" s="79" t="s">
        <v>50</v>
      </c>
      <c r="C44" s="80" t="s">
        <v>51</v>
      </c>
      <c r="D44" s="92">
        <v>410.72</v>
      </c>
      <c r="E44" s="82"/>
      <c r="F44" s="92">
        <v>209.52</v>
      </c>
      <c r="G44" s="90">
        <v>11.795</v>
      </c>
      <c r="H44" s="90">
        <v>632.03499999999997</v>
      </c>
      <c r="L44" s="78"/>
      <c r="M44" s="88"/>
      <c r="N44" s="89"/>
    </row>
    <row r="45" spans="1:14" s="60" customFormat="1" ht="15" x14ac:dyDescent="0.25">
      <c r="A45" s="76"/>
      <c r="B45" s="79"/>
      <c r="C45" s="80"/>
      <c r="D45" s="82" t="s">
        <v>57</v>
      </c>
      <c r="E45" s="82" t="s">
        <v>58</v>
      </c>
      <c r="F45" s="82" t="s">
        <v>59</v>
      </c>
      <c r="G45" s="82" t="s">
        <v>60</v>
      </c>
      <c r="H45" s="82"/>
      <c r="L45" s="78"/>
      <c r="M45" s="88"/>
      <c r="N45" s="89"/>
    </row>
    <row r="46" spans="1:14" s="60" customFormat="1" ht="15" x14ac:dyDescent="0.25">
      <c r="A46" s="83"/>
      <c r="B46" s="183" t="s">
        <v>52</v>
      </c>
      <c r="C46" s="184"/>
      <c r="D46" s="93">
        <v>410.72</v>
      </c>
      <c r="E46" s="85"/>
      <c r="F46" s="94">
        <v>209.52</v>
      </c>
      <c r="G46" s="91">
        <v>11.795</v>
      </c>
      <c r="H46" s="91">
        <v>632.03499999999997</v>
      </c>
      <c r="L46" s="78"/>
      <c r="M46" s="88" t="s">
        <v>52</v>
      </c>
      <c r="N46" s="89"/>
    </row>
    <row r="47" spans="1:14" s="60" customFormat="1" ht="15" x14ac:dyDescent="0.25">
      <c r="A47" s="83"/>
      <c r="B47" s="185" t="s">
        <v>53</v>
      </c>
      <c r="C47" s="186"/>
      <c r="D47" s="84">
        <v>2464.3220000000001</v>
      </c>
      <c r="E47" s="85"/>
      <c r="F47" s="86">
        <v>1257.1210000000001</v>
      </c>
      <c r="G47" s="91">
        <v>70.771000000000001</v>
      </c>
      <c r="H47" s="86">
        <v>3792.2139999999999</v>
      </c>
      <c r="L47" s="78"/>
      <c r="M47" s="88"/>
      <c r="N47" s="89" t="s">
        <v>53</v>
      </c>
    </row>
    <row r="50" spans="1:8" s="60" customFormat="1" ht="15" x14ac:dyDescent="0.25">
      <c r="A50" s="95"/>
      <c r="B50" s="62"/>
      <c r="D50" s="96"/>
      <c r="E50" s="96"/>
      <c r="F50" s="96"/>
      <c r="G50" s="96"/>
      <c r="H50" s="96"/>
    </row>
    <row r="51" spans="1:8" s="60" customFormat="1" ht="15" x14ac:dyDescent="0.25">
      <c r="A51" s="62"/>
      <c r="B51" s="62"/>
      <c r="C51" s="74"/>
      <c r="D51" s="74"/>
      <c r="E51" s="74"/>
      <c r="F51" s="74"/>
      <c r="G51" s="74"/>
      <c r="H51" s="74"/>
    </row>
    <row r="52" spans="1:8" s="60" customFormat="1" ht="15" x14ac:dyDescent="0.25">
      <c r="A52" s="95"/>
      <c r="B52" s="62"/>
      <c r="D52" s="96"/>
      <c r="E52" s="96"/>
      <c r="F52" s="96"/>
      <c r="G52" s="96"/>
      <c r="H52" s="96"/>
    </row>
    <row r="53" spans="1:8" s="60" customFormat="1" ht="15" x14ac:dyDescent="0.25">
      <c r="A53" s="62"/>
      <c r="B53" s="62"/>
      <c r="C53" s="74"/>
      <c r="D53" s="74"/>
      <c r="E53" s="74"/>
      <c r="F53" s="74"/>
      <c r="G53" s="74"/>
      <c r="H53" s="74"/>
    </row>
    <row r="54" spans="1:8" s="60" customFormat="1" ht="15" x14ac:dyDescent="0.25">
      <c r="A54" s="95"/>
      <c r="B54" s="62"/>
      <c r="C54" s="96"/>
      <c r="D54" s="96"/>
      <c r="E54" s="96"/>
      <c r="F54" s="96"/>
      <c r="G54" s="96"/>
      <c r="H54" s="96"/>
    </row>
    <row r="55" spans="1:8" s="60" customFormat="1" ht="15" x14ac:dyDescent="0.25">
      <c r="A55" s="62"/>
      <c r="B55" s="62"/>
      <c r="C55" s="73"/>
      <c r="D55" s="74"/>
      <c r="E55" s="74"/>
      <c r="F55" s="74"/>
      <c r="G55" s="74"/>
      <c r="H55" s="74"/>
    </row>
    <row r="56" spans="1:8" s="60" customFormat="1" ht="15" x14ac:dyDescent="0.25">
      <c r="A56" s="95"/>
      <c r="B56" s="62"/>
      <c r="C56" s="96"/>
      <c r="D56" s="96"/>
      <c r="E56" s="96"/>
      <c r="F56" s="96"/>
      <c r="G56" s="96"/>
      <c r="H56" s="96"/>
    </row>
    <row r="57" spans="1:8" s="60" customFormat="1" ht="15" x14ac:dyDescent="0.25">
      <c r="A57" s="62"/>
      <c r="B57" s="62"/>
      <c r="C57" s="187"/>
      <c r="D57" s="187"/>
      <c r="E57" s="187"/>
      <c r="F57" s="187"/>
      <c r="G57" s="74"/>
      <c r="H57" s="74"/>
    </row>
    <row r="59" spans="1:8" s="60" customFormat="1" ht="15" x14ac:dyDescent="0.25">
      <c r="C59" s="97"/>
    </row>
  </sheetData>
  <mergeCells count="35">
    <mergeCell ref="B42:C42"/>
    <mergeCell ref="A43:H43"/>
    <mergeCell ref="B46:C46"/>
    <mergeCell ref="B47:C47"/>
    <mergeCell ref="C57:F57"/>
    <mergeCell ref="A41:H41"/>
    <mergeCell ref="B26:C26"/>
    <mergeCell ref="A27:H27"/>
    <mergeCell ref="B28:C28"/>
    <mergeCell ref="A29:H29"/>
    <mergeCell ref="B30:C30"/>
    <mergeCell ref="A31:H31"/>
    <mergeCell ref="B34:C34"/>
    <mergeCell ref="B35:C35"/>
    <mergeCell ref="A36:H36"/>
    <mergeCell ref="B39:C39"/>
    <mergeCell ref="B40:C40"/>
    <mergeCell ref="A24:H24"/>
    <mergeCell ref="B16:G16"/>
    <mergeCell ref="B18:G18"/>
    <mergeCell ref="A20:A22"/>
    <mergeCell ref="B20:B22"/>
    <mergeCell ref="C20:C22"/>
    <mergeCell ref="D20:G20"/>
    <mergeCell ref="H20:H22"/>
    <mergeCell ref="D21:D22"/>
    <mergeCell ref="E21:E22"/>
    <mergeCell ref="F21:F22"/>
    <mergeCell ref="G21:G22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C7BC8-1386-47BA-AE47-F489E088FB24}">
  <dimension ref="A1:D54"/>
  <sheetViews>
    <sheetView topLeftCell="A2"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8" style="2" customWidth="1"/>
    <col min="5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4" t="s">
        <v>1</v>
      </c>
    </row>
    <row r="3" spans="1:3" ht="15" x14ac:dyDescent="0.2">
      <c r="A3" s="5"/>
      <c r="B3" s="5"/>
      <c r="C3" s="5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6" t="s">
        <v>116</v>
      </c>
      <c r="C6" s="7">
        <f>C26</f>
        <v>4304.6710466759996</v>
      </c>
    </row>
    <row r="7" spans="1:3" ht="15" x14ac:dyDescent="0.2">
      <c r="A7" s="3"/>
      <c r="B7" s="3"/>
      <c r="C7" s="3"/>
    </row>
    <row r="8" spans="1:3" ht="15" x14ac:dyDescent="0.2">
      <c r="A8" s="5"/>
      <c r="B8" s="5"/>
      <c r="C8" s="5"/>
    </row>
    <row r="9" spans="1:3" ht="15" x14ac:dyDescent="0.2">
      <c r="A9" s="3"/>
      <c r="B9" s="3"/>
      <c r="C9" s="3"/>
    </row>
    <row r="10" spans="1:3" ht="15" x14ac:dyDescent="0.2">
      <c r="A10" s="3"/>
      <c r="B10" s="8" t="s">
        <v>3</v>
      </c>
      <c r="C10" s="3"/>
    </row>
    <row r="11" spans="1:3" ht="15" x14ac:dyDescent="0.2">
      <c r="A11" s="3"/>
      <c r="B11" s="3"/>
      <c r="C11" s="3"/>
    </row>
    <row r="12" spans="1:3" ht="15.75" x14ac:dyDescent="0.2">
      <c r="A12" s="9"/>
      <c r="B12" s="139" t="s">
        <v>4</v>
      </c>
      <c r="C12" s="139"/>
    </row>
    <row r="13" spans="1:3" ht="15" x14ac:dyDescent="0.2">
      <c r="A13" s="3"/>
      <c r="B13" s="3"/>
      <c r="C13" s="3"/>
    </row>
    <row r="14" spans="1:3" ht="33" customHeight="1" x14ac:dyDescent="0.2">
      <c r="A14" s="3"/>
      <c r="B14" s="140" t="s">
        <v>118</v>
      </c>
      <c r="C14" s="140"/>
    </row>
    <row r="15" spans="1:3" ht="15" x14ac:dyDescent="0.2">
      <c r="A15" s="5"/>
      <c r="B15" s="141" t="s">
        <v>5</v>
      </c>
      <c r="C15" s="141"/>
    </row>
    <row r="16" spans="1:3" ht="15" x14ac:dyDescent="0.2">
      <c r="A16" s="3"/>
      <c r="B16" s="3"/>
      <c r="C16" s="3"/>
    </row>
    <row r="17" spans="1:4" ht="15" x14ac:dyDescent="0.2">
      <c r="A17" s="3"/>
      <c r="B17" s="3"/>
      <c r="C17" s="3"/>
    </row>
    <row r="18" spans="1:4" ht="28.5" x14ac:dyDescent="0.2">
      <c r="A18" s="11" t="s">
        <v>6</v>
      </c>
      <c r="B18" s="12" t="s">
        <v>7</v>
      </c>
      <c r="C18" s="13" t="s">
        <v>8</v>
      </c>
    </row>
    <row r="19" spans="1:4" x14ac:dyDescent="0.2">
      <c r="A19" s="11">
        <v>1</v>
      </c>
      <c r="B19" s="12">
        <v>2</v>
      </c>
      <c r="C19" s="14">
        <v>3</v>
      </c>
    </row>
    <row r="20" spans="1:4" x14ac:dyDescent="0.2">
      <c r="A20" s="15">
        <v>1</v>
      </c>
      <c r="B20" s="16" t="s">
        <v>9</v>
      </c>
      <c r="C20" s="17">
        <v>3160.1790000000001</v>
      </c>
    </row>
    <row r="21" spans="1:4" x14ac:dyDescent="0.2">
      <c r="A21" s="15">
        <v>1.1000000000000001</v>
      </c>
      <c r="B21" s="16" t="s">
        <v>10</v>
      </c>
      <c r="C21" s="19">
        <v>2053.6019999999999</v>
      </c>
    </row>
    <row r="22" spans="1:4" x14ac:dyDescent="0.2">
      <c r="A22" s="15">
        <v>1.2</v>
      </c>
      <c r="B22" s="16" t="s">
        <v>11</v>
      </c>
      <c r="C22" s="19">
        <v>1047.6010000000001</v>
      </c>
    </row>
    <row r="23" spans="1:4" x14ac:dyDescent="0.2">
      <c r="A23" s="15">
        <v>1.3</v>
      </c>
      <c r="B23" s="16" t="s">
        <v>12</v>
      </c>
      <c r="C23" s="19">
        <v>58.975999999999999</v>
      </c>
    </row>
    <row r="24" spans="1:4" x14ac:dyDescent="0.2">
      <c r="A24" s="15">
        <v>2</v>
      </c>
      <c r="B24" s="16" t="s">
        <v>13</v>
      </c>
      <c r="C24" s="21">
        <v>3792.2139999999999</v>
      </c>
    </row>
    <row r="25" spans="1:4" x14ac:dyDescent="0.2">
      <c r="A25" s="15">
        <v>2.1</v>
      </c>
      <c r="B25" s="16" t="s">
        <v>14</v>
      </c>
      <c r="C25" s="21">
        <v>632.03499999999997</v>
      </c>
    </row>
    <row r="26" spans="1:4" ht="24" x14ac:dyDescent="0.2">
      <c r="A26" s="15">
        <v>3</v>
      </c>
      <c r="B26" s="16" t="s">
        <v>15</v>
      </c>
      <c r="C26" s="59">
        <v>4304.6710466759996</v>
      </c>
      <c r="D26" s="18">
        <f>C26/1.2</f>
        <v>3587.2258722299998</v>
      </c>
    </row>
    <row r="27" spans="1:4" ht="15" x14ac:dyDescent="0.2">
      <c r="A27" s="3"/>
      <c r="C27" s="3"/>
    </row>
    <row r="28" spans="1:4" ht="25.5" customHeight="1" x14ac:dyDescent="0.2">
      <c r="A28" s="142" t="s">
        <v>16</v>
      </c>
      <c r="B28" s="142"/>
      <c r="C28" s="142"/>
    </row>
    <row r="31" spans="1:4" ht="15" customHeight="1" x14ac:dyDescent="0.2"/>
    <row r="32" spans="1:4" x14ac:dyDescent="0.2">
      <c r="C32" s="23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Сводка затрат 2025-2026</vt:lpstr>
      <vt:lpstr> ССР 2025г</vt:lpstr>
      <vt:lpstr>СЗ 2025</vt:lpstr>
      <vt:lpstr>ССР 2026</vt:lpstr>
      <vt:lpstr>СЗ 2026</vt:lpstr>
      <vt:lpstr>'ССР 2026'!Заголовки_для_печати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Наймушина Татьяна Николаевна</dc:creator>
  <cp:lastModifiedBy>Макарова Ольга Анатольевна</cp:lastModifiedBy>
  <dcterms:created xsi:type="dcterms:W3CDTF">2025-09-05T08:51:44Z</dcterms:created>
  <dcterms:modified xsi:type="dcterms:W3CDTF">2025-09-17T01:51:51Z</dcterms:modified>
</cp:coreProperties>
</file>